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activeTab="5"/>
  </bookViews>
  <sheets>
    <sheet name="登记表" sheetId="7" r:id="rId1"/>
    <sheet name="数据透视表1" sheetId="8" r:id="rId2"/>
    <sheet name="数据透视表2" sheetId="10" r:id="rId3"/>
    <sheet name="毛利润核算表" sheetId="11" r:id="rId4"/>
    <sheet name="期间费用核算表" sheetId="12" r:id="rId5"/>
    <sheet name="利润核算及分配表" sheetId="13" r:id="rId6"/>
  </sheets>
  <definedNames>
    <definedName name="_xlnm._FilterDatabase" localSheetId="0" hidden="1">登记表!$A$3:$U$58</definedName>
  </definedNames>
  <calcPr calcId="191029"/>
  <pivotCaches>
    <pivotCache cacheId="0" r:id="rId7"/>
    <pivotCache cacheId="1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16592</author>
  </authors>
  <commentList>
    <comment ref="P1" authorId="0">
      <text>
        <r>
          <rPr>
            <b/>
            <sz val="9"/>
            <rFont val="宋体"/>
            <charset val="134"/>
          </rPr>
          <t>16592:</t>
        </r>
        <r>
          <rPr>
            <sz val="9"/>
            <rFont val="宋体"/>
            <charset val="134"/>
          </rPr>
          <t xml:space="preserve">
对内
对外
国家
银行</t>
        </r>
      </text>
    </comment>
    <comment ref="Q1" authorId="0">
      <text>
        <r>
          <rPr>
            <b/>
            <sz val="9"/>
            <rFont val="宋体"/>
            <charset val="134"/>
          </rPr>
          <t>16592:</t>
        </r>
        <r>
          <rPr>
            <sz val="9"/>
            <rFont val="宋体"/>
            <charset val="134"/>
          </rPr>
          <t xml:space="preserve">
对内：员工/老板/部门
对外：客户/供应商
国家
银行</t>
        </r>
      </text>
    </comment>
    <comment ref="P3" authorId="0">
      <text>
        <r>
          <rPr>
            <b/>
            <sz val="9"/>
            <rFont val="宋体"/>
            <charset val="134"/>
          </rPr>
          <t>16592:</t>
        </r>
        <r>
          <rPr>
            <sz val="9"/>
            <rFont val="宋体"/>
            <charset val="134"/>
          </rPr>
          <t xml:space="preserve">
对内
对外
国家
银行</t>
        </r>
      </text>
    </comment>
    <comment ref="Q3" authorId="0">
      <text>
        <r>
          <rPr>
            <b/>
            <sz val="9"/>
            <rFont val="宋体"/>
            <charset val="134"/>
          </rPr>
          <t>16592:</t>
        </r>
        <r>
          <rPr>
            <sz val="9"/>
            <rFont val="宋体"/>
            <charset val="134"/>
          </rPr>
          <t xml:space="preserve">
对内：员工/老板/部门
对外：客户/供应商
国家
银行</t>
        </r>
      </text>
    </comment>
  </commentList>
</comments>
</file>

<file path=xl/sharedStrings.xml><?xml version="1.0" encoding="utf-8"?>
<sst xmlns="http://schemas.openxmlformats.org/spreadsheetml/2006/main" count="1380" uniqueCount="405">
  <si>
    <t>序号</t>
  </si>
  <si>
    <t>交易日期</t>
  </si>
  <si>
    <t>交易时间</t>
  </si>
  <si>
    <t>收入</t>
  </si>
  <si>
    <t>支出</t>
  </si>
  <si>
    <t>余额</t>
  </si>
  <si>
    <t>摘要</t>
  </si>
  <si>
    <t>对方账号</t>
  </si>
  <si>
    <t>对方户名</t>
  </si>
  <si>
    <t>交易信息</t>
  </si>
  <si>
    <t>年</t>
  </si>
  <si>
    <t>月</t>
  </si>
  <si>
    <t>公司名称</t>
  </si>
  <si>
    <t>收付款方式</t>
  </si>
  <si>
    <t>收支</t>
  </si>
  <si>
    <t>身份1维</t>
  </si>
  <si>
    <t>身份2维</t>
  </si>
  <si>
    <t>身份3维</t>
  </si>
  <si>
    <t>内容1维</t>
  </si>
  <si>
    <t>内容2维</t>
  </si>
  <si>
    <t>内容3维</t>
  </si>
  <si>
    <t>2.业务员/采购员</t>
  </si>
  <si>
    <t>合同编号</t>
  </si>
  <si>
    <t>下一次收/付款时间</t>
  </si>
  <si>
    <t>品名</t>
  </si>
  <si>
    <t>规格型号</t>
  </si>
  <si>
    <t>单位</t>
  </si>
  <si>
    <t>数量</t>
  </si>
  <si>
    <t>单价</t>
  </si>
  <si>
    <t>金额</t>
  </si>
  <si>
    <t>已开票</t>
  </si>
  <si>
    <t>未开票</t>
  </si>
  <si>
    <t>已收/付</t>
  </si>
  <si>
    <t>未收/付</t>
  </si>
  <si>
    <t>1.银行流水+票据汇总</t>
  </si>
  <si>
    <t>取信息：4个</t>
  </si>
  <si>
    <t>分六维</t>
  </si>
  <si>
    <t>3.合同信息</t>
  </si>
  <si>
    <t>4.商品信息</t>
  </si>
  <si>
    <t>5.开票信息</t>
  </si>
  <si>
    <t>6.收付款信息</t>
  </si>
  <si>
    <t>1.身份3维</t>
  </si>
  <si>
    <t>1</t>
  </si>
  <si>
    <t>2024-01-01</t>
  </si>
  <si>
    <t>11:14</t>
  </si>
  <si>
    <t/>
  </si>
  <si>
    <t>294,194.26</t>
  </si>
  <si>
    <t>国税:失业保险费等共3个税目</t>
  </si>
  <si>
    <t>3209029001019120071005000001</t>
  </si>
  <si>
    <t>待报解地方预算收入</t>
  </si>
  <si>
    <t>A公司</t>
  </si>
  <si>
    <t>对公账户</t>
  </si>
  <si>
    <t>国家</t>
  </si>
  <si>
    <t>经营支出</t>
  </si>
  <si>
    <t>交社保</t>
  </si>
  <si>
    <t>2</t>
  </si>
  <si>
    <t>293,704.41</t>
  </si>
  <si>
    <t>国税:基本医疗保险费等共2个税目</t>
  </si>
  <si>
    <t>3</t>
  </si>
  <si>
    <t>2024-01-02</t>
  </si>
  <si>
    <t>11:39</t>
  </si>
  <si>
    <t>转款</t>
  </si>
  <si>
    <t>6230665738003734074</t>
  </si>
  <si>
    <t>祁康柱</t>
  </si>
  <si>
    <t>对内</t>
  </si>
  <si>
    <t>老板</t>
  </si>
  <si>
    <t>往来款</t>
  </si>
  <si>
    <t>4</t>
  </si>
  <si>
    <t>15:02</t>
  </si>
  <si>
    <t>238,704.41</t>
  </si>
  <si>
    <t>转账                13705108363</t>
  </si>
  <si>
    <t>筹资收入</t>
  </si>
  <si>
    <t>借款</t>
  </si>
  <si>
    <t>5</t>
  </si>
  <si>
    <t>15:20</t>
  </si>
  <si>
    <t>21,809.41</t>
  </si>
  <si>
    <t>采购款</t>
  </si>
  <si>
    <t>31050179410000000730</t>
  </si>
  <si>
    <t>上海京新铝业有限公司</t>
  </si>
  <si>
    <t>对外</t>
  </si>
  <si>
    <t>供应商</t>
  </si>
  <si>
    <t>买材料</t>
  </si>
  <si>
    <t>6</t>
  </si>
  <si>
    <t>2024-01-04</t>
  </si>
  <si>
    <t>17:46</t>
  </si>
  <si>
    <t>141,276.41</t>
  </si>
  <si>
    <t>渔港风情广场档长街（二期）项目连廊安</t>
  </si>
  <si>
    <t>32050173744200000463</t>
  </si>
  <si>
    <t>江苏硕詹建设工程有限公司</t>
  </si>
  <si>
    <t>客户</t>
  </si>
  <si>
    <t>经营收入</t>
  </si>
  <si>
    <t>货款</t>
  </si>
  <si>
    <t>7</t>
  </si>
  <si>
    <t>17:54</t>
  </si>
  <si>
    <t>11,276.41</t>
  </si>
  <si>
    <t>还款</t>
  </si>
  <si>
    <t>筹资支出</t>
  </si>
  <si>
    <t>8</t>
  </si>
  <si>
    <t>2024-01-05</t>
  </si>
  <si>
    <t>11:03</t>
  </si>
  <si>
    <t>21,276.41</t>
  </si>
  <si>
    <t>出金</t>
  </si>
  <si>
    <t>12600188000009011</t>
  </si>
  <si>
    <t>江苏中樾建筑装饰有限公司</t>
  </si>
  <si>
    <t>9</t>
  </si>
  <si>
    <t>2024-01-06</t>
  </si>
  <si>
    <t>11:17</t>
  </si>
  <si>
    <t>23,776.41</t>
  </si>
  <si>
    <t>材料款</t>
  </si>
  <si>
    <t>32050173373600000298</t>
  </si>
  <si>
    <t>江苏九盛源建设有限公司</t>
  </si>
  <si>
    <t>10</t>
  </si>
  <si>
    <t>2024-01-07</t>
  </si>
  <si>
    <t>09:46</t>
  </si>
  <si>
    <t>23,756.41</t>
  </si>
  <si>
    <t>国税:其他收入</t>
  </si>
  <si>
    <t>交税</t>
  </si>
  <si>
    <t>11</t>
  </si>
  <si>
    <t>23,744.41</t>
  </si>
  <si>
    <t>国税:建设行政事业性收费收入</t>
  </si>
  <si>
    <t>12</t>
  </si>
  <si>
    <t>09:47</t>
  </si>
  <si>
    <t>23,426.60</t>
  </si>
  <si>
    <t>国税:印花税</t>
  </si>
  <si>
    <t>13</t>
  </si>
  <si>
    <t>22,362.89</t>
  </si>
  <si>
    <t>国税:企业所得税</t>
  </si>
  <si>
    <t>14</t>
  </si>
  <si>
    <t>10:06</t>
  </si>
  <si>
    <t>9,901.29</t>
  </si>
  <si>
    <t>国税:教育费附加等共4个税目</t>
  </si>
  <si>
    <t>15</t>
  </si>
  <si>
    <t>2024-01-09</t>
  </si>
  <si>
    <t>10:25</t>
  </si>
  <si>
    <t>40,001.29</t>
  </si>
  <si>
    <t>静电地板（大丰）</t>
  </si>
  <si>
    <t>32001735436059935288</t>
  </si>
  <si>
    <t>盐城市瑞昊安装工程有限公司</t>
  </si>
  <si>
    <t>16</t>
  </si>
  <si>
    <t>95,643.21</t>
  </si>
  <si>
    <t>12570188000034624</t>
  </si>
  <si>
    <t>江苏鸿基建筑安装工程有限公司</t>
  </si>
  <si>
    <t>17</t>
  </si>
  <si>
    <t>11:40</t>
  </si>
  <si>
    <t>1.21</t>
  </si>
  <si>
    <t>18</t>
  </si>
  <si>
    <t>2024-01-10</t>
  </si>
  <si>
    <t>15:43</t>
  </si>
  <si>
    <t>1,656.21</t>
  </si>
  <si>
    <t>1001742209300263561</t>
  </si>
  <si>
    <t>上海傲龙建筑工程有限公司</t>
  </si>
  <si>
    <t>19</t>
  </si>
  <si>
    <t>2024-01-12</t>
  </si>
  <si>
    <t>12:14</t>
  </si>
  <si>
    <t>51,956.21</t>
  </si>
  <si>
    <t>转账</t>
  </si>
  <si>
    <t>20</t>
  </si>
  <si>
    <t>13:47</t>
  </si>
  <si>
    <t>31,956.21</t>
  </si>
  <si>
    <t>999156001520000847</t>
  </si>
  <si>
    <t>河南银航铝业科技有限公司</t>
  </si>
  <si>
    <t>21</t>
  </si>
  <si>
    <t>13:48</t>
  </si>
  <si>
    <t>5,569.21</t>
  </si>
  <si>
    <t>37050111089100001303</t>
  </si>
  <si>
    <t>费县美瑞板材厂</t>
  </si>
  <si>
    <t>22</t>
  </si>
  <si>
    <t>2024-01-15</t>
  </si>
  <si>
    <t>11:19</t>
  </si>
  <si>
    <t>15,569.21</t>
  </si>
  <si>
    <t>采购款（阜宁医院一期消控室PVC）</t>
  </si>
  <si>
    <t>1111220000000914</t>
  </si>
  <si>
    <t>盐城奥鼎建材有限公司</t>
  </si>
  <si>
    <t>23</t>
  </si>
  <si>
    <t>2024-01-18</t>
  </si>
  <si>
    <t>11:42</t>
  </si>
  <si>
    <t>220,569.21</t>
  </si>
  <si>
    <t>24</t>
  </si>
  <si>
    <t>12:37</t>
  </si>
  <si>
    <t>57,657.53</t>
  </si>
  <si>
    <t>25</t>
  </si>
  <si>
    <t>12:38</t>
  </si>
  <si>
    <t>40,736.53</t>
  </si>
  <si>
    <t>26</t>
  </si>
  <si>
    <t>2024-01-19</t>
  </si>
  <si>
    <t>14:33</t>
  </si>
  <si>
    <t>80,736.53</t>
  </si>
  <si>
    <t>27</t>
  </si>
  <si>
    <t>15:19</t>
  </si>
  <si>
    <t>2,415.53</t>
  </si>
  <si>
    <t>16057101040019240</t>
  </si>
  <si>
    <t>河南钰金铝业有限公司</t>
  </si>
  <si>
    <t>28</t>
  </si>
  <si>
    <t>2024-01-20</t>
  </si>
  <si>
    <t>14:49</t>
  </si>
  <si>
    <t>42,415.53</t>
  </si>
  <si>
    <t>29</t>
  </si>
  <si>
    <t>16:07</t>
  </si>
  <si>
    <t>12,415.53</t>
  </si>
  <si>
    <t>91607090020110073489</t>
  </si>
  <si>
    <t>廊坊万博板带有限公司</t>
  </si>
  <si>
    <t>30</t>
  </si>
  <si>
    <t>16:09</t>
  </si>
  <si>
    <t>5,379.53</t>
  </si>
  <si>
    <t>31</t>
  </si>
  <si>
    <t>2024-01-21</t>
  </si>
  <si>
    <t>11:09</t>
  </si>
  <si>
    <t>98,479.53</t>
  </si>
  <si>
    <t>32</t>
  </si>
  <si>
    <t>11:36</t>
  </si>
  <si>
    <t>100,009.53</t>
  </si>
  <si>
    <t>33</t>
  </si>
  <si>
    <t>272.53</t>
  </si>
  <si>
    <t>34</t>
  </si>
  <si>
    <t>2024-01-23</t>
  </si>
  <si>
    <t>15:07</t>
  </si>
  <si>
    <t>12,272.53</t>
  </si>
  <si>
    <t>35</t>
  </si>
  <si>
    <t>15:58</t>
  </si>
  <si>
    <t>12,322.53</t>
  </si>
  <si>
    <t>36</t>
  </si>
  <si>
    <t>16:27</t>
  </si>
  <si>
    <t>31.52</t>
  </si>
  <si>
    <t>12580188000006367</t>
  </si>
  <si>
    <t>江苏尚德幕墙材料有限公司</t>
  </si>
  <si>
    <t>37</t>
  </si>
  <si>
    <t>16:36</t>
  </si>
  <si>
    <t>13,231.52</t>
  </si>
  <si>
    <t>8110501013800586758</t>
  </si>
  <si>
    <t>江苏斑马装饰工程有限公司</t>
  </si>
  <si>
    <t>38</t>
  </si>
  <si>
    <t>2024-01-24</t>
  </si>
  <si>
    <t>14,280.42</t>
  </si>
  <si>
    <t>铝塑板东湖国际</t>
  </si>
  <si>
    <t>1109662809200031279</t>
  </si>
  <si>
    <t>盐城星月光电科技有限公司</t>
  </si>
  <si>
    <t>39</t>
  </si>
  <si>
    <t>16:20</t>
  </si>
  <si>
    <t>1,311.02</t>
  </si>
  <si>
    <t>818790201421009071</t>
  </si>
  <si>
    <t>临沂金亦泰装饰材料有限公司</t>
  </si>
  <si>
    <t>40</t>
  </si>
  <si>
    <t>16:58</t>
  </si>
  <si>
    <t>142,011.02</t>
  </si>
  <si>
    <t>投资款</t>
  </si>
  <si>
    <t>股本</t>
  </si>
  <si>
    <t>41</t>
  </si>
  <si>
    <t>17:12</t>
  </si>
  <si>
    <t>19,035.02</t>
  </si>
  <si>
    <t>2920055014205000018181</t>
  </si>
  <si>
    <t>山东新蓝星装饰材料有限公司</t>
  </si>
  <si>
    <t>42</t>
  </si>
  <si>
    <t>19:03</t>
  </si>
  <si>
    <t>49,255.02</t>
  </si>
  <si>
    <t>10426901040014669</t>
  </si>
  <si>
    <t>江苏广宸建设有限公司</t>
  </si>
  <si>
    <t>43</t>
  </si>
  <si>
    <t>2024-01-25</t>
  </si>
  <si>
    <t>12:54</t>
  </si>
  <si>
    <t>149,255.02</t>
  </si>
  <si>
    <t>44</t>
  </si>
  <si>
    <t>13:03</t>
  </si>
  <si>
    <t>171,955.02</t>
  </si>
  <si>
    <t>45</t>
  </si>
  <si>
    <t>13:22</t>
  </si>
  <si>
    <t>66,355.02</t>
  </si>
  <si>
    <t>19310401040006566</t>
  </si>
  <si>
    <t>吉祥新材料股份有限公司</t>
  </si>
  <si>
    <t>46</t>
  </si>
  <si>
    <t>15:08</t>
  </si>
  <si>
    <t>1,172.02</t>
  </si>
  <si>
    <t>2670044914205000010562</t>
  </si>
  <si>
    <t>山东鑫盛佳金属有限公司</t>
  </si>
  <si>
    <t>47</t>
  </si>
  <si>
    <t>16:00</t>
  </si>
  <si>
    <t>44,172.02</t>
  </si>
  <si>
    <t>48</t>
  </si>
  <si>
    <t>16:02</t>
  </si>
  <si>
    <t>172.02</t>
  </si>
  <si>
    <t>49</t>
  </si>
  <si>
    <t>2024-01-26</t>
  </si>
  <si>
    <t>16:04</t>
  </si>
  <si>
    <t>39,372.02</t>
  </si>
  <si>
    <t>50</t>
  </si>
  <si>
    <t>16:08</t>
  </si>
  <si>
    <t>18,572.02</t>
  </si>
  <si>
    <t>19270301040038023</t>
  </si>
  <si>
    <t>温州市吉祥板业有限公司</t>
  </si>
  <si>
    <t>51</t>
  </si>
  <si>
    <t>16:41</t>
  </si>
  <si>
    <t>4,499.02</t>
  </si>
  <si>
    <t>52</t>
  </si>
  <si>
    <t>2024-01-29</t>
  </si>
  <si>
    <t>09:39</t>
  </si>
  <si>
    <t>7,797.02</t>
  </si>
  <si>
    <t>货款货款</t>
  </si>
  <si>
    <t>1112200000001018</t>
  </si>
  <si>
    <t>江苏壹块屏光电股份有限公司</t>
  </si>
  <si>
    <t>53</t>
  </si>
  <si>
    <t>10:32</t>
  </si>
  <si>
    <t>29,637.02</t>
  </si>
  <si>
    <t>3209020101201000483293</t>
  </si>
  <si>
    <t>江苏力邦装饰有限公司</t>
  </si>
  <si>
    <t>54</t>
  </si>
  <si>
    <t>16:33</t>
  </si>
  <si>
    <t>21,177.02</t>
  </si>
  <si>
    <t>31001972000050004238</t>
  </si>
  <si>
    <t>上海腾音实业有限公司</t>
  </si>
  <si>
    <t>55</t>
  </si>
  <si>
    <t>2024-01-30</t>
  </si>
  <si>
    <t>18:07</t>
  </si>
  <si>
    <t>1,177.02</t>
  </si>
  <si>
    <t>收支——时间</t>
  </si>
  <si>
    <t>求和项:收入</t>
  </si>
  <si>
    <t>求和项:支出</t>
  </si>
  <si>
    <t>总计</t>
  </si>
  <si>
    <t>收支——公司</t>
  </si>
  <si>
    <t>收支——收付款方式</t>
  </si>
  <si>
    <t>客户信息一览表</t>
  </si>
  <si>
    <t>求和项:金额</t>
  </si>
  <si>
    <t>求和项:已开票</t>
  </si>
  <si>
    <t>求和项:未开票</t>
  </si>
  <si>
    <t>求和项:已收/付</t>
  </si>
  <si>
    <t>求和项:未收/付</t>
  </si>
  <si>
    <t>(空白)</t>
  </si>
  <si>
    <t>供应商信息一览表</t>
  </si>
  <si>
    <t>5个利润</t>
  </si>
  <si>
    <t>毛利</t>
  </si>
  <si>
    <t>经营利润</t>
  </si>
  <si>
    <t>利润总额</t>
  </si>
  <si>
    <t>净利润</t>
  </si>
  <si>
    <t>可分配利润</t>
  </si>
  <si>
    <t>毛利润核算表</t>
  </si>
  <si>
    <t>1.确认收入</t>
  </si>
  <si>
    <t>2.核算成本</t>
  </si>
  <si>
    <t>3.毛利润</t>
  </si>
  <si>
    <t>售价</t>
  </si>
  <si>
    <t>进价（不含税价）</t>
  </si>
  <si>
    <t>税额</t>
  </si>
  <si>
    <t>其他费用</t>
  </si>
  <si>
    <t>成本价</t>
  </si>
  <si>
    <t xml:space="preserve">毛利润 </t>
  </si>
  <si>
    <t>毛利率</t>
  </si>
  <si>
    <t>运费</t>
  </si>
  <si>
    <t>装卸费</t>
  </si>
  <si>
    <t>仓储费</t>
  </si>
  <si>
    <t>合计</t>
  </si>
  <si>
    <t>期间费用核算表</t>
  </si>
  <si>
    <t>数据来源：4个</t>
  </si>
  <si>
    <t>1.银行流水</t>
  </si>
  <si>
    <t>名称</t>
  </si>
  <si>
    <t>营业税金及附加</t>
  </si>
  <si>
    <t>管理费用</t>
  </si>
  <si>
    <t>销售费用</t>
  </si>
  <si>
    <t>财务费用</t>
  </si>
  <si>
    <t>税款缴纳明细</t>
  </si>
  <si>
    <t>城建税</t>
  </si>
  <si>
    <t>教育费附加</t>
  </si>
  <si>
    <t>地方教育附加费</t>
  </si>
  <si>
    <t>工会经费</t>
  </si>
  <si>
    <t>垃圾处理费</t>
  </si>
  <si>
    <t>残保金</t>
  </si>
  <si>
    <t>房产税</t>
  </si>
  <si>
    <t>土地使用税</t>
  </si>
  <si>
    <t>印花税</t>
  </si>
  <si>
    <t>社保</t>
  </si>
  <si>
    <t>公积金</t>
  </si>
  <si>
    <t>手续费</t>
  </si>
  <si>
    <t>2.发票</t>
  </si>
  <si>
    <t>业务招待费</t>
  </si>
  <si>
    <t>差旅费</t>
  </si>
  <si>
    <t>通讯费</t>
  </si>
  <si>
    <t>油费</t>
  </si>
  <si>
    <t>过路费</t>
  </si>
  <si>
    <t>办公费</t>
  </si>
  <si>
    <t>伙食费</t>
  </si>
  <si>
    <t>广告宣传费</t>
  </si>
  <si>
    <t>三包服务费</t>
  </si>
  <si>
    <t>3.工资表</t>
  </si>
  <si>
    <t>工资</t>
  </si>
  <si>
    <t>4.计提折旧摊销</t>
  </si>
  <si>
    <t>房租费</t>
  </si>
  <si>
    <t>水电费</t>
  </si>
  <si>
    <t>折旧</t>
  </si>
  <si>
    <t>长期待摊费用</t>
  </si>
  <si>
    <t>利润核算表</t>
  </si>
  <si>
    <t>投资收益</t>
  </si>
  <si>
    <t>营业外利润</t>
  </si>
  <si>
    <t>月份</t>
  </si>
  <si>
    <t>成本</t>
  </si>
  <si>
    <t>税费</t>
  </si>
  <si>
    <t>利息收入</t>
  </si>
  <si>
    <t>分红收入</t>
  </si>
  <si>
    <t>小计</t>
  </si>
  <si>
    <t>营业外收入</t>
  </si>
  <si>
    <t>营业外支出</t>
  </si>
  <si>
    <t>利润分配表</t>
  </si>
  <si>
    <t>企业所得税</t>
  </si>
  <si>
    <t>盈余公积</t>
  </si>
  <si>
    <t>股东1</t>
  </si>
  <si>
    <t>股东2</t>
  </si>
  <si>
    <t>股东3</t>
  </si>
  <si>
    <t>股东4</t>
  </si>
  <si>
    <t>股东5</t>
  </si>
  <si>
    <t>股东6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</si>
</sst>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indexed="8"/>
      <name val="SansSerif"/>
      <charset val="0"/>
    </font>
    <font>
      <b/>
      <sz val="26"/>
      <color theme="1"/>
      <name val="宋体"/>
      <charset val="134"/>
      <scheme val="minor"/>
    </font>
    <font>
      <sz val="10"/>
      <color indexed="8"/>
      <name val="SansSerif"/>
      <charset val="0"/>
    </font>
    <font>
      <sz val="10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14" applyNumberFormat="0" applyAlignment="0" applyProtection="0">
      <alignment vertical="center"/>
    </xf>
    <xf numFmtId="0" fontId="15" fillId="9" borderId="15" applyNumberFormat="0" applyAlignment="0" applyProtection="0">
      <alignment vertical="center"/>
    </xf>
    <xf numFmtId="0" fontId="16" fillId="9" borderId="14" applyNumberFormat="0" applyAlignment="0" applyProtection="0">
      <alignment vertical="center"/>
    </xf>
    <xf numFmtId="0" fontId="17" fillId="10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Fill="1" applyBorder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10" fontId="0" fillId="2" borderId="0" xfId="0" applyNumberForma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0" fontId="0" fillId="2" borderId="1" xfId="0" applyNumberFormat="1" applyFill="1" applyBorder="1">
      <alignment vertical="center"/>
    </xf>
    <xf numFmtId="0" fontId="2" fillId="3" borderId="2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4" borderId="4" xfId="0" applyFont="1" applyFill="1" applyBorder="1" applyAlignment="1" applyProtection="1">
      <alignment vertical="center" wrapText="1"/>
    </xf>
    <xf numFmtId="0" fontId="4" fillId="4" borderId="5" xfId="0" applyFont="1" applyFill="1" applyBorder="1" applyAlignment="1" applyProtection="1">
      <alignment vertical="center" wrapText="1"/>
    </xf>
    <xf numFmtId="4" fontId="4" fillId="4" borderId="5" xfId="0" applyNumberFormat="1" applyFont="1" applyFill="1" applyBorder="1" applyAlignment="1" applyProtection="1">
      <alignment vertical="center" wrapText="1"/>
    </xf>
    <xf numFmtId="0" fontId="4" fillId="4" borderId="5" xfId="0" applyNumberFormat="1" applyFont="1" applyFill="1" applyBorder="1" applyAlignment="1" applyProtection="1">
      <alignment vertical="center" wrapText="1"/>
    </xf>
    <xf numFmtId="0" fontId="4" fillId="4" borderId="6" xfId="0" applyFont="1" applyFill="1" applyBorder="1" applyAlignment="1" applyProtection="1">
      <alignment vertical="center" wrapText="1"/>
    </xf>
    <xf numFmtId="0" fontId="4" fillId="4" borderId="7" xfId="0" applyFont="1" applyFill="1" applyBorder="1" applyAlignment="1" applyProtection="1">
      <alignment vertical="center" wrapText="1"/>
    </xf>
    <xf numFmtId="4" fontId="4" fillId="4" borderId="7" xfId="0" applyNumberFormat="1" applyFont="1" applyFill="1" applyBorder="1" applyAlignment="1" applyProtection="1">
      <alignment vertical="center" wrapText="1"/>
    </xf>
    <xf numFmtId="0" fontId="4" fillId="3" borderId="8" xfId="0" applyFont="1" applyFill="1" applyBorder="1" applyAlignment="1" applyProtection="1">
      <alignment vertical="center" wrapText="1"/>
    </xf>
    <xf numFmtId="0" fontId="0" fillId="5" borderId="0" xfId="0" applyFill="1">
      <alignment vertical="center"/>
    </xf>
    <xf numFmtId="0" fontId="3" fillId="0" borderId="0" xfId="0" applyFont="1" applyFill="1" applyAlignment="1">
      <alignment vertical="center"/>
    </xf>
    <xf numFmtId="0" fontId="4" fillId="4" borderId="9" xfId="0" applyFont="1" applyFill="1" applyBorder="1" applyAlignment="1" applyProtection="1">
      <alignment vertical="center" wrapText="1"/>
    </xf>
    <xf numFmtId="0" fontId="5" fillId="4" borderId="5" xfId="0" applyFont="1" applyFill="1" applyBorder="1" applyAlignment="1" applyProtection="1">
      <alignment vertical="center" wrapText="1"/>
    </xf>
    <xf numFmtId="0" fontId="4" fillId="4" borderId="10" xfId="0" applyFont="1" applyFill="1" applyBorder="1" applyAlignment="1" applyProtection="1">
      <alignment vertical="center" wrapText="1"/>
    </xf>
    <xf numFmtId="0" fontId="0" fillId="6" borderId="0" xfId="0" applyFill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pivotCacheDefinition" Target="pivotCache/pivotCacheDefinition2.xml"/><Relationship Id="rId7" Type="http://schemas.openxmlformats.org/officeDocument/2006/relationships/pivotCacheDefinition" Target="pivotCache/pivotCacheDefinition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816.6003819444" refreshedBy="16592" recordCount="58">
  <cacheSource type="worksheet">
    <worksheetSource ref="A1:U1048576" sheet="登记表"/>
  </cacheSource>
  <cacheFields count="21">
    <cacheField name="序号" numFmtId="0">
      <sharedItems containsBlank="1" count="58">
        <s v="1.银行流水+票据汇总"/>
        <s v="序号"/>
        <s v="1"/>
        <s v="2"/>
        <s v="3"/>
        <s v="4"/>
        <s v="5"/>
        <s v="6"/>
        <s v="7"/>
        <s v="8"/>
        <s v="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3"/>
        <s v="24"/>
        <s v="25"/>
        <s v="26"/>
        <s v="27"/>
        <s v="28"/>
        <s v="29"/>
        <s v="30"/>
        <s v="31"/>
        <s v="32"/>
        <s v="33"/>
        <s v="34"/>
        <s v="35"/>
        <s v="36"/>
        <s v="37"/>
        <s v="38"/>
        <s v="39"/>
        <s v="40"/>
        <s v="41"/>
        <s v="42"/>
        <s v="43"/>
        <s v="44"/>
        <s v="45"/>
        <s v="46"/>
        <s v="47"/>
        <s v="48"/>
        <s v="49"/>
        <s v="50"/>
        <s v="51"/>
        <s v="52"/>
        <s v="53"/>
        <s v="54"/>
        <s v="55"/>
        <m/>
      </sharedItems>
    </cacheField>
    <cacheField name="交易日期" numFmtId="0">
      <sharedItems containsBlank="1" count="22">
        <m/>
        <s v="交易日期"/>
        <s v="2024-01-01"/>
        <s v="2024-01-02"/>
        <s v="2024-01-04"/>
        <s v="2024-01-05"/>
        <s v="2024-01-06"/>
        <s v="2024-01-07"/>
        <s v="2024-01-09"/>
        <s v="2024-01-10"/>
        <s v="2024-01-12"/>
        <s v="2024-01-15"/>
        <s v="2024-01-18"/>
        <s v="2024-01-19"/>
        <s v="2024-01-20"/>
        <s v="2024-01-21"/>
        <s v="2024-01-23"/>
        <s v="2024-01-24"/>
        <s v="2024-01-25"/>
        <s v="2024-01-26"/>
        <s v="2024-01-29"/>
        <s v="2024-01-30"/>
      </sharedItems>
    </cacheField>
    <cacheField name="交易时间" numFmtId="0">
      <sharedItems containsBlank="1" count="51">
        <m/>
        <s v="交易时间"/>
        <s v="11:14"/>
        <s v="11:39"/>
        <s v="15:02"/>
        <s v="15:20"/>
        <s v="17:46"/>
        <s v="17:54"/>
        <s v="11:03"/>
        <s v="11:17"/>
        <s v="09:46"/>
        <s v="09:47"/>
        <s v="10:06"/>
        <s v="10:25"/>
        <s v="11:40"/>
        <s v="15:43"/>
        <s v="12:14"/>
        <s v="13:47"/>
        <s v="13:48"/>
        <s v="11:19"/>
        <s v="11:42"/>
        <s v="12:37"/>
        <s v="12:38"/>
        <s v="14:33"/>
        <s v="15:19"/>
        <s v="14:49"/>
        <s v="16:07"/>
        <s v="16:09"/>
        <s v="11:09"/>
        <s v="11:36"/>
        <s v="15:07"/>
        <s v="15:58"/>
        <s v="16:27"/>
        <s v="16:36"/>
        <s v="16:20"/>
        <s v="16:58"/>
        <s v="17:12"/>
        <s v="19:03"/>
        <s v="12:54"/>
        <s v="13:03"/>
        <s v="13:22"/>
        <s v="15:08"/>
        <s v="16:00"/>
        <s v="16:02"/>
        <s v="16:04"/>
        <s v="16:08"/>
        <s v="16:41"/>
        <s v="09:39"/>
        <s v="10:32"/>
        <s v="16:33"/>
        <s v="18:07"/>
      </sharedItems>
    </cacheField>
    <cacheField name="收入" numFmtId="0">
      <sharedItems containsBlank="1" containsNumber="1" containsMixedTypes="1" count="27">
        <m/>
        <s v="收入"/>
        <s v=""/>
        <n v="220000"/>
        <n v="119467"/>
        <n v="10000"/>
        <n v="2500"/>
        <n v="30100"/>
        <n v="55641.92"/>
        <n v="1655"/>
        <n v="50300"/>
        <n v="205000"/>
        <n v="40000"/>
        <n v="93100"/>
        <n v="1530"/>
        <n v="12000"/>
        <n v="50"/>
        <n v="13200"/>
        <n v="1048.9"/>
        <n v="140700"/>
        <n v="30220"/>
        <n v="100000"/>
        <n v="22700"/>
        <n v="43000"/>
        <n v="39200"/>
        <n v="3298"/>
        <n v="21840"/>
      </sharedItems>
    </cacheField>
    <cacheField name="支出" numFmtId="0">
      <sharedItems containsBlank="1" containsNumber="1" containsMixedTypes="1" count="31">
        <m/>
        <s v="支出"/>
        <n v="1154.96"/>
        <n v="489.85"/>
        <n v="275000"/>
        <s v=""/>
        <n v="216895"/>
        <n v="130000"/>
        <n v="20"/>
        <n v="12"/>
        <n v="317.81"/>
        <n v="1063.71"/>
        <n v="12461.6"/>
        <n v="95642"/>
        <n v="20000"/>
        <n v="26387"/>
        <n v="162911.68"/>
        <n v="16921"/>
        <n v="78321"/>
        <n v="30000"/>
        <n v="7036"/>
        <n v="99737"/>
        <n v="12291.01"/>
        <n v="12969.4"/>
        <n v="122976"/>
        <n v="105600"/>
        <n v="65183"/>
        <n v="44000"/>
        <n v="20800"/>
        <n v="14073"/>
        <n v="8460"/>
      </sharedItems>
    </cacheField>
    <cacheField name="余额" numFmtId="0">
      <sharedItems containsBlank="1" containsNumber="1" containsMixedTypes="1" count="57">
        <m/>
        <s v="余额"/>
        <s v="294,194.26"/>
        <s v="293,704.41"/>
        <n v="18704.41"/>
        <s v="238,704.41"/>
        <s v="21,809.41"/>
        <s v="141,276.41"/>
        <s v="11,276.41"/>
        <s v="21,276.41"/>
        <s v="23,776.41"/>
        <s v="23,756.41"/>
        <s v="23,744.41"/>
        <s v="23,426.60"/>
        <s v="22,362.89"/>
        <s v="9,901.29"/>
        <s v="40,001.29"/>
        <s v="95,643.21"/>
        <s v="1.21"/>
        <s v="1,656.21"/>
        <s v="51,956.21"/>
        <s v="31,956.21"/>
        <s v="5,569.21"/>
        <s v="15,569.21"/>
        <s v="220,569.21"/>
        <s v="57,657.53"/>
        <s v="40,736.53"/>
        <s v="80,736.53"/>
        <s v="2,415.53"/>
        <s v="42,415.53"/>
        <s v="12,415.53"/>
        <s v="5,379.53"/>
        <s v="98,479.53"/>
        <s v="100,009.53"/>
        <s v="272.53"/>
        <s v="12,272.53"/>
        <s v="12,322.53"/>
        <s v="31.52"/>
        <s v="13,231.52"/>
        <s v="14,280.42"/>
        <s v="1,311.02"/>
        <s v="142,011.02"/>
        <s v="19,035.02"/>
        <s v="49,255.02"/>
        <s v="149,255.02"/>
        <s v="171,955.02"/>
        <s v="66,355.02"/>
        <s v="1,172.02"/>
        <s v="44,172.02"/>
        <s v="172.02"/>
        <s v="39,372.02"/>
        <s v="18,572.02"/>
        <s v="4,499.02"/>
        <s v="7,797.02"/>
        <s v="29,637.02"/>
        <s v="21,177.02"/>
        <s v="1,177.02"/>
      </sharedItems>
    </cacheField>
    <cacheField name="摘要" numFmtId="0">
      <sharedItems containsBlank="1" count="23">
        <m/>
        <s v="摘要"/>
        <s v="国税:失业保险费等共3个税目"/>
        <s v="国税:基本医疗保险费等共2个税目"/>
        <s v="转款"/>
        <s v="转账                13705108363"/>
        <s v="采购款"/>
        <s v="渔港风情广场档长街（二期）项目连廊安"/>
        <s v="还款"/>
        <s v="出金"/>
        <s v="材料款"/>
        <s v="国税:其他收入"/>
        <s v="国税:建设行政事业性收费收入"/>
        <s v="国税:印花税"/>
        <s v="国税:企业所得税"/>
        <s v="国税:教育费附加等共4个税目"/>
        <s v="静电地板（大丰）"/>
        <s v=""/>
        <s v="转账"/>
        <s v="采购款（阜宁医院一期消控室PVC）"/>
        <s v="铝塑板东湖国际"/>
        <s v="投资款"/>
        <s v="货款货款"/>
      </sharedItems>
    </cacheField>
    <cacheField name="对方账号" numFmtId="0">
      <sharedItems containsBlank="1" count="28">
        <m/>
        <s v="对方账号"/>
        <s v="3209029001019120071005000001"/>
        <s v="6230665738003734074"/>
        <s v="31050179410000000730"/>
        <s v="32050173744200000463"/>
        <s v="12600188000009011"/>
        <s v="32050173373600000298"/>
        <s v="32001735436059935288"/>
        <s v="12570188000034624"/>
        <s v="1001742209300263561"/>
        <s v="999156001520000847"/>
        <s v="37050111089100001303"/>
        <s v="1111220000000914"/>
        <s v="16057101040019240"/>
        <s v="91607090020110073489"/>
        <s v="12580188000006367"/>
        <s v="8110501013800586758"/>
        <s v="1109662809200031279"/>
        <s v="818790201421009071"/>
        <s v="2920055014205000018181"/>
        <s v="10426901040014669"/>
        <s v="19310401040006566"/>
        <s v="2670044914205000010562"/>
        <s v="19270301040038023"/>
        <s v="1112200000001018"/>
        <s v="3209020101201000483293"/>
        <s v="31001972000050004238"/>
      </sharedItems>
    </cacheField>
    <cacheField name="对方户名" numFmtId="0">
      <sharedItems containsBlank="1" count="28">
        <m/>
        <s v="对方户名"/>
        <s v="待报解地方预算收入"/>
        <s v="祁康柱"/>
        <s v="上海京新铝业有限公司"/>
        <s v="江苏硕詹建设工程有限公司"/>
        <s v="江苏中樾建筑装饰有限公司"/>
        <s v="江苏九盛源建设有限公司"/>
        <s v="盐城市瑞昊安装工程有限公司"/>
        <s v="江苏鸿基建筑安装工程有限公司"/>
        <s v="上海傲龙建筑工程有限公司"/>
        <s v="河南银航铝业科技有限公司"/>
        <s v="费县美瑞板材厂"/>
        <s v="盐城奥鼎建材有限公司"/>
        <s v="河南钰金铝业有限公司"/>
        <s v="廊坊万博板带有限公司"/>
        <s v="江苏尚德幕墙材料有限公司"/>
        <s v="江苏斑马装饰工程有限公司"/>
        <s v="盐城星月光电科技有限公司"/>
        <s v="临沂金亦泰装饰材料有限公司"/>
        <s v="山东新蓝星装饰材料有限公司"/>
        <s v="江苏广宸建设有限公司"/>
        <s v="吉祥新材料股份有限公司"/>
        <s v="山东鑫盛佳金属有限公司"/>
        <s v="温州市吉祥板业有限公司"/>
        <s v="江苏壹块屏光电股份有限公司"/>
        <s v="江苏力邦装饰有限公司"/>
        <s v="上海腾音实业有限公司"/>
      </sharedItems>
    </cacheField>
    <cacheField name="交易信息" numFmtId="0">
      <sharedItems containsBlank="1" count="23">
        <m/>
        <s v="交易信息"/>
        <s v="国税:失业保险费等共3个税目"/>
        <s v="国税:基本医疗保险费等共2个税目"/>
        <s v="转款"/>
        <s v="转账                13705108363"/>
        <s v="采购款"/>
        <s v="渔港风情广场档长街（二期）项目连廊安"/>
        <s v="还款"/>
        <s v="出金"/>
        <s v="材料款"/>
        <s v="国税:其他收入"/>
        <s v="国税:建设行政事业性收费收入"/>
        <s v="国税:印花税"/>
        <s v="国税:企业所得税"/>
        <s v="国税:教育费附加等共4个税目"/>
        <s v="静电地板（大丰）"/>
        <s v=""/>
        <s v="转账"/>
        <s v="采购款（阜宁医院一期消控室PVC）"/>
        <s v="铝塑板东湖国际"/>
        <s v="投资款"/>
        <s v="货款货款"/>
      </sharedItems>
    </cacheField>
    <cacheField name="年" numFmtId="0">
      <sharedItems containsBlank="1" containsNumber="1" containsInteger="1" containsMixedTypes="1" count="4">
        <s v="取信息：4个"/>
        <s v="年"/>
        <n v="2024"/>
        <m/>
      </sharedItems>
    </cacheField>
    <cacheField name="月" numFmtId="0">
      <sharedItems containsBlank="1" containsNumber="1" containsInteger="1" containsMixedTypes="1" count="3">
        <m/>
        <s v="月"/>
        <n v="1"/>
      </sharedItems>
    </cacheField>
    <cacheField name="公司名称" numFmtId="0">
      <sharedItems containsBlank="1" count="3">
        <m/>
        <s v="公司名称"/>
        <s v="A公司"/>
      </sharedItems>
    </cacheField>
    <cacheField name="收付款方式" numFmtId="0">
      <sharedItems containsBlank="1" count="3">
        <m/>
        <s v="收付款方式"/>
        <s v="对公账户"/>
      </sharedItems>
    </cacheField>
    <cacheField name="收支" numFmtId="0">
      <sharedItems containsBlank="1" count="5">
        <s v="分六维"/>
        <s v="收支"/>
        <s v="支出"/>
        <s v="收入"/>
        <m/>
      </sharedItems>
    </cacheField>
    <cacheField name="身份1维" numFmtId="0">
      <sharedItems containsBlank="1" count="5">
        <m/>
        <s v="身份1维"/>
        <s v="国家"/>
        <s v="对内"/>
        <s v="对外"/>
      </sharedItems>
    </cacheField>
    <cacheField name="身份2维" numFmtId="0">
      <sharedItems containsBlank="1" count="6">
        <m/>
        <s v="身份2维"/>
        <s v="国家"/>
        <s v="老板"/>
        <s v="供应商"/>
        <s v="客户"/>
      </sharedItems>
    </cacheField>
    <cacheField name="身份3维" numFmtId="0">
      <sharedItems containsBlank="1" count="28">
        <m/>
        <s v="1.身份3维"/>
        <s v="待报解地方预算收入"/>
        <s v="祁康柱"/>
        <s v="上海京新铝业有限公司"/>
        <s v="江苏硕詹建设工程有限公司"/>
        <s v="江苏中樾建筑装饰有限公司"/>
        <s v="江苏九盛源建设有限公司"/>
        <s v="盐城市瑞昊安装工程有限公司"/>
        <s v="江苏鸿基建筑安装工程有限公司"/>
        <s v="上海傲龙建筑工程有限公司"/>
        <s v="河南银航铝业科技有限公司"/>
        <s v="费县美瑞板材厂"/>
        <s v="盐城奥鼎建材有限公司"/>
        <s v="河南钰金铝业有限公司"/>
        <s v="廊坊万博板带有限公司"/>
        <s v="江苏尚德幕墙材料有限公司"/>
        <s v="江苏斑马装饰工程有限公司"/>
        <s v="盐城星月光电科技有限公司"/>
        <s v="临沂金亦泰装饰材料有限公司"/>
        <s v="山东新蓝星装饰材料有限公司"/>
        <s v="江苏广宸建设有限公司"/>
        <s v="吉祥新材料股份有限公司"/>
        <s v="山东鑫盛佳金属有限公司"/>
        <s v="温州市吉祥板业有限公司"/>
        <s v="江苏壹块屏光电股份有限公司"/>
        <s v="江苏力邦装饰有限公司"/>
        <s v="上海腾音实业有限公司"/>
      </sharedItems>
    </cacheField>
    <cacheField name="内容1维" numFmtId="0">
      <sharedItems containsBlank="1" count="6">
        <m/>
        <s v="内容1维"/>
        <s v="经营支出"/>
        <s v="筹资收入"/>
        <s v="经营收入"/>
        <s v="筹资支出"/>
      </sharedItems>
    </cacheField>
    <cacheField name="内容2维" numFmtId="0">
      <sharedItems containsBlank="1" count="10">
        <m/>
        <s v="内容2维"/>
        <s v="交社保"/>
        <s v="往来款"/>
        <s v="借款"/>
        <s v="买材料"/>
        <s v="货款"/>
        <s v="还款"/>
        <s v="交税"/>
        <s v="股本"/>
      </sharedItems>
    </cacheField>
    <cacheField name="内容3维" numFmtId="0">
      <sharedItems containsBlank="1" count="23">
        <m/>
        <s v="内容3维"/>
        <s v="国税:失业保险费等共3个税目"/>
        <s v="国税:基本医疗保险费等共2个税目"/>
        <s v="转款"/>
        <s v="转账                13705108363"/>
        <s v="采购款"/>
        <s v="渔港风情广场档长街（二期）项目连廊安"/>
        <s v="还款"/>
        <s v="出金"/>
        <s v="材料款"/>
        <s v="国税:其他收入"/>
        <s v="国税:建设行政事业性收费收入"/>
        <s v="国税:印花税"/>
        <s v="国税:企业所得税"/>
        <s v="国税:教育费附加等共4个税目"/>
        <s v="静电地板（大丰）"/>
        <s v=""/>
        <s v="转账"/>
        <s v="采购款（阜宁医院一期消控室PVC）"/>
        <s v="铝塑板东湖国际"/>
        <s v="投资款"/>
        <s v="货款货款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816.6006828704" refreshedBy="16592" recordCount="58">
  <cacheSource type="worksheet">
    <worksheetSource ref="A1:AH1048576" sheet="登记表"/>
  </cacheSource>
  <cacheFields count="34">
    <cacheField name="序号" numFmtId="0">
      <sharedItems containsBlank="1" count="58">
        <s v="1.银行流水+票据汇总"/>
        <s v="序号"/>
        <s v="1"/>
        <s v="2"/>
        <s v="3"/>
        <s v="4"/>
        <s v="5"/>
        <s v="6"/>
        <s v="7"/>
        <s v="8"/>
        <s v="9"/>
        <s v="10"/>
        <s v="11"/>
        <s v="12"/>
        <s v="13"/>
        <s v="14"/>
        <s v="15"/>
        <s v="16"/>
        <s v="17"/>
        <s v="18"/>
        <s v="19"/>
        <s v="20"/>
        <s v="21"/>
        <s v="22"/>
        <s v="23"/>
        <s v="24"/>
        <s v="25"/>
        <s v="26"/>
        <s v="27"/>
        <s v="28"/>
        <s v="29"/>
        <s v="30"/>
        <s v="31"/>
        <s v="32"/>
        <s v="33"/>
        <s v="34"/>
        <s v="35"/>
        <s v="36"/>
        <s v="37"/>
        <s v="38"/>
        <s v="39"/>
        <s v="40"/>
        <s v="41"/>
        <s v="42"/>
        <s v="43"/>
        <s v="44"/>
        <s v="45"/>
        <s v="46"/>
        <s v="47"/>
        <s v="48"/>
        <s v="49"/>
        <s v="50"/>
        <s v="51"/>
        <s v="52"/>
        <s v="53"/>
        <s v="54"/>
        <s v="55"/>
        <m/>
      </sharedItems>
    </cacheField>
    <cacheField name="交易日期" numFmtId="0">
      <sharedItems containsBlank="1" count="22">
        <m/>
        <s v="交易日期"/>
        <s v="2024-01-01"/>
        <s v="2024-01-02"/>
        <s v="2024-01-04"/>
        <s v="2024-01-05"/>
        <s v="2024-01-06"/>
        <s v="2024-01-07"/>
        <s v="2024-01-09"/>
        <s v="2024-01-10"/>
        <s v="2024-01-12"/>
        <s v="2024-01-15"/>
        <s v="2024-01-18"/>
        <s v="2024-01-19"/>
        <s v="2024-01-20"/>
        <s v="2024-01-21"/>
        <s v="2024-01-23"/>
        <s v="2024-01-24"/>
        <s v="2024-01-25"/>
        <s v="2024-01-26"/>
        <s v="2024-01-29"/>
        <s v="2024-01-30"/>
      </sharedItems>
    </cacheField>
    <cacheField name="交易时间" numFmtId="0">
      <sharedItems containsBlank="1" count="51">
        <m/>
        <s v="交易时间"/>
        <s v="11:14"/>
        <s v="11:39"/>
        <s v="15:02"/>
        <s v="15:20"/>
        <s v="17:46"/>
        <s v="17:54"/>
        <s v="11:03"/>
        <s v="11:17"/>
        <s v="09:46"/>
        <s v="09:47"/>
        <s v="10:06"/>
        <s v="10:25"/>
        <s v="11:40"/>
        <s v="15:43"/>
        <s v="12:14"/>
        <s v="13:47"/>
        <s v="13:48"/>
        <s v="11:19"/>
        <s v="11:42"/>
        <s v="12:37"/>
        <s v="12:38"/>
        <s v="14:33"/>
        <s v="15:19"/>
        <s v="14:49"/>
        <s v="16:07"/>
        <s v="16:09"/>
        <s v="11:09"/>
        <s v="11:36"/>
        <s v="15:07"/>
        <s v="15:58"/>
        <s v="16:27"/>
        <s v="16:36"/>
        <s v="16:20"/>
        <s v="16:58"/>
        <s v="17:12"/>
        <s v="19:03"/>
        <s v="12:54"/>
        <s v="13:03"/>
        <s v="13:22"/>
        <s v="15:08"/>
        <s v="16:00"/>
        <s v="16:02"/>
        <s v="16:04"/>
        <s v="16:08"/>
        <s v="16:41"/>
        <s v="09:39"/>
        <s v="10:32"/>
        <s v="16:33"/>
        <s v="18:07"/>
      </sharedItems>
    </cacheField>
    <cacheField name="收入" numFmtId="0">
      <sharedItems containsBlank="1" containsNumber="1" containsMixedTypes="1" count="27">
        <m/>
        <s v="收入"/>
        <s v=""/>
        <n v="220000"/>
        <n v="119467"/>
        <n v="10000"/>
        <n v="2500"/>
        <n v="30100"/>
        <n v="55641.92"/>
        <n v="1655"/>
        <n v="50300"/>
        <n v="205000"/>
        <n v="40000"/>
        <n v="93100"/>
        <n v="1530"/>
        <n v="12000"/>
        <n v="50"/>
        <n v="13200"/>
        <n v="1048.9"/>
        <n v="140700"/>
        <n v="30220"/>
        <n v="100000"/>
        <n v="22700"/>
        <n v="43000"/>
        <n v="39200"/>
        <n v="3298"/>
        <n v="21840"/>
      </sharedItems>
    </cacheField>
    <cacheField name="支出" numFmtId="0">
      <sharedItems containsBlank="1" containsNumber="1" containsMixedTypes="1" count="31">
        <m/>
        <s v="支出"/>
        <n v="1154.96"/>
        <n v="489.85"/>
        <n v="275000"/>
        <s v=""/>
        <n v="216895"/>
        <n v="130000"/>
        <n v="20"/>
        <n v="12"/>
        <n v="317.81"/>
        <n v="1063.71"/>
        <n v="12461.6"/>
        <n v="95642"/>
        <n v="20000"/>
        <n v="26387"/>
        <n v="162911.68"/>
        <n v="16921"/>
        <n v="78321"/>
        <n v="30000"/>
        <n v="7036"/>
        <n v="99737"/>
        <n v="12291.01"/>
        <n v="12969.4"/>
        <n v="122976"/>
        <n v="105600"/>
        <n v="65183"/>
        <n v="44000"/>
        <n v="20800"/>
        <n v="14073"/>
        <n v="8460"/>
      </sharedItems>
    </cacheField>
    <cacheField name="余额" numFmtId="0">
      <sharedItems containsBlank="1" containsNumber="1" containsMixedTypes="1" count="57">
        <m/>
        <s v="余额"/>
        <s v="294,194.26"/>
        <s v="293,704.41"/>
        <n v="18704.41"/>
        <s v="238,704.41"/>
        <s v="21,809.41"/>
        <s v="141,276.41"/>
        <s v="11,276.41"/>
        <s v="21,276.41"/>
        <s v="23,776.41"/>
        <s v="23,756.41"/>
        <s v="23,744.41"/>
        <s v="23,426.60"/>
        <s v="22,362.89"/>
        <s v="9,901.29"/>
        <s v="40,001.29"/>
        <s v="95,643.21"/>
        <s v="1.21"/>
        <s v="1,656.21"/>
        <s v="51,956.21"/>
        <s v="31,956.21"/>
        <s v="5,569.21"/>
        <s v="15,569.21"/>
        <s v="220,569.21"/>
        <s v="57,657.53"/>
        <s v="40,736.53"/>
        <s v="80,736.53"/>
        <s v="2,415.53"/>
        <s v="42,415.53"/>
        <s v="12,415.53"/>
        <s v="5,379.53"/>
        <s v="98,479.53"/>
        <s v="100,009.53"/>
        <s v="272.53"/>
        <s v="12,272.53"/>
        <s v="12,322.53"/>
        <s v="31.52"/>
        <s v="13,231.52"/>
        <s v="14,280.42"/>
        <s v="1,311.02"/>
        <s v="142,011.02"/>
        <s v="19,035.02"/>
        <s v="49,255.02"/>
        <s v="149,255.02"/>
        <s v="171,955.02"/>
        <s v="66,355.02"/>
        <s v="1,172.02"/>
        <s v="44,172.02"/>
        <s v="172.02"/>
        <s v="39,372.02"/>
        <s v="18,572.02"/>
        <s v="4,499.02"/>
        <s v="7,797.02"/>
        <s v="29,637.02"/>
        <s v="21,177.02"/>
        <s v="1,177.02"/>
      </sharedItems>
    </cacheField>
    <cacheField name="摘要" numFmtId="0">
      <sharedItems containsBlank="1" count="23">
        <m/>
        <s v="摘要"/>
        <s v="国税:失业保险费等共3个税目"/>
        <s v="国税:基本医疗保险费等共2个税目"/>
        <s v="转款"/>
        <s v="转账                13705108363"/>
        <s v="采购款"/>
        <s v="渔港风情广场档长街（二期）项目连廊安"/>
        <s v="还款"/>
        <s v="出金"/>
        <s v="材料款"/>
        <s v="国税:其他收入"/>
        <s v="国税:建设行政事业性收费收入"/>
        <s v="国税:印花税"/>
        <s v="国税:企业所得税"/>
        <s v="国税:教育费附加等共4个税目"/>
        <s v="静电地板（大丰）"/>
        <s v=""/>
        <s v="转账"/>
        <s v="采购款（阜宁医院一期消控室PVC）"/>
        <s v="铝塑板东湖国际"/>
        <s v="投资款"/>
        <s v="货款货款"/>
      </sharedItems>
    </cacheField>
    <cacheField name="对方账号" numFmtId="0">
      <sharedItems containsBlank="1" count="28">
        <m/>
        <s v="对方账号"/>
        <s v="3209029001019120071005000001"/>
        <s v="6230665738003734074"/>
        <s v="31050179410000000730"/>
        <s v="32050173744200000463"/>
        <s v="12600188000009011"/>
        <s v="32050173373600000298"/>
        <s v="32001735436059935288"/>
        <s v="12570188000034624"/>
        <s v="1001742209300263561"/>
        <s v="999156001520000847"/>
        <s v="37050111089100001303"/>
        <s v="1111220000000914"/>
        <s v="16057101040019240"/>
        <s v="91607090020110073489"/>
        <s v="12580188000006367"/>
        <s v="8110501013800586758"/>
        <s v="1109662809200031279"/>
        <s v="818790201421009071"/>
        <s v="2920055014205000018181"/>
        <s v="10426901040014669"/>
        <s v="19310401040006566"/>
        <s v="2670044914205000010562"/>
        <s v="19270301040038023"/>
        <s v="1112200000001018"/>
        <s v="3209020101201000483293"/>
        <s v="31001972000050004238"/>
      </sharedItems>
    </cacheField>
    <cacheField name="对方户名" numFmtId="0">
      <sharedItems containsBlank="1" count="28">
        <m/>
        <s v="对方户名"/>
        <s v="待报解地方预算收入"/>
        <s v="祁康柱"/>
        <s v="上海京新铝业有限公司"/>
        <s v="江苏硕詹建设工程有限公司"/>
        <s v="江苏中樾建筑装饰有限公司"/>
        <s v="江苏九盛源建设有限公司"/>
        <s v="盐城市瑞昊安装工程有限公司"/>
        <s v="江苏鸿基建筑安装工程有限公司"/>
        <s v="上海傲龙建筑工程有限公司"/>
        <s v="河南银航铝业科技有限公司"/>
        <s v="费县美瑞板材厂"/>
        <s v="盐城奥鼎建材有限公司"/>
        <s v="河南钰金铝业有限公司"/>
        <s v="廊坊万博板带有限公司"/>
        <s v="江苏尚德幕墙材料有限公司"/>
        <s v="江苏斑马装饰工程有限公司"/>
        <s v="盐城星月光电科技有限公司"/>
        <s v="临沂金亦泰装饰材料有限公司"/>
        <s v="山东新蓝星装饰材料有限公司"/>
        <s v="江苏广宸建设有限公司"/>
        <s v="吉祥新材料股份有限公司"/>
        <s v="山东鑫盛佳金属有限公司"/>
        <s v="温州市吉祥板业有限公司"/>
        <s v="江苏壹块屏光电股份有限公司"/>
        <s v="江苏力邦装饰有限公司"/>
        <s v="上海腾音实业有限公司"/>
      </sharedItems>
    </cacheField>
    <cacheField name="交易信息" numFmtId="0">
      <sharedItems containsBlank="1" count="23">
        <m/>
        <s v="交易信息"/>
        <s v="国税:失业保险费等共3个税目"/>
        <s v="国税:基本医疗保险费等共2个税目"/>
        <s v="转款"/>
        <s v="转账                13705108363"/>
        <s v="采购款"/>
        <s v="渔港风情广场档长街（二期）项目连廊安"/>
        <s v="还款"/>
        <s v="出金"/>
        <s v="材料款"/>
        <s v="国税:其他收入"/>
        <s v="国税:建设行政事业性收费收入"/>
        <s v="国税:印花税"/>
        <s v="国税:企业所得税"/>
        <s v="国税:教育费附加等共4个税目"/>
        <s v="静电地板（大丰）"/>
        <s v=""/>
        <s v="转账"/>
        <s v="采购款（阜宁医院一期消控室PVC）"/>
        <s v="铝塑板东湖国际"/>
        <s v="投资款"/>
        <s v="货款货款"/>
      </sharedItems>
    </cacheField>
    <cacheField name="年" numFmtId="0">
      <sharedItems containsBlank="1" containsNumber="1" containsInteger="1" containsMixedTypes="1" count="4">
        <s v="取信息：4个"/>
        <s v="年"/>
        <n v="2024"/>
        <m/>
      </sharedItems>
    </cacheField>
    <cacheField name="月" numFmtId="0">
      <sharedItems containsBlank="1" containsNumber="1" containsInteger="1" containsMixedTypes="1" count="3">
        <m/>
        <s v="月"/>
        <n v="1"/>
      </sharedItems>
    </cacheField>
    <cacheField name="公司名称" numFmtId="0">
      <sharedItems containsBlank="1" count="3">
        <m/>
        <s v="公司名称"/>
        <s v="A公司"/>
      </sharedItems>
    </cacheField>
    <cacheField name="收付款方式" numFmtId="0">
      <sharedItems containsBlank="1" count="3">
        <m/>
        <s v="收付款方式"/>
        <s v="对公账户"/>
      </sharedItems>
    </cacheField>
    <cacheField name="收支" numFmtId="0">
      <sharedItems containsBlank="1" count="5">
        <s v="分六维"/>
        <s v="收支"/>
        <s v="支出"/>
        <s v="收入"/>
        <m/>
      </sharedItems>
    </cacheField>
    <cacheField name="身份1维" numFmtId="0">
      <sharedItems containsBlank="1" count="5">
        <m/>
        <s v="身份1维"/>
        <s v="国家"/>
        <s v="对内"/>
        <s v="对外"/>
      </sharedItems>
    </cacheField>
    <cacheField name="身份2维" numFmtId="0">
      <sharedItems containsBlank="1" count="6">
        <m/>
        <s v="身份2维"/>
        <s v="国家"/>
        <s v="老板"/>
        <s v="供应商"/>
        <s v="客户"/>
      </sharedItems>
    </cacheField>
    <cacheField name="身份3维" numFmtId="0">
      <sharedItems containsBlank="1" count="28">
        <m/>
        <s v="1.身份3维"/>
        <s v="待报解地方预算收入"/>
        <s v="祁康柱"/>
        <s v="上海京新铝业有限公司"/>
        <s v="江苏硕詹建设工程有限公司"/>
        <s v="江苏中樾建筑装饰有限公司"/>
        <s v="江苏九盛源建设有限公司"/>
        <s v="盐城市瑞昊安装工程有限公司"/>
        <s v="江苏鸿基建筑安装工程有限公司"/>
        <s v="上海傲龙建筑工程有限公司"/>
        <s v="河南银航铝业科技有限公司"/>
        <s v="费县美瑞板材厂"/>
        <s v="盐城奥鼎建材有限公司"/>
        <s v="河南钰金铝业有限公司"/>
        <s v="廊坊万博板带有限公司"/>
        <s v="江苏尚德幕墙材料有限公司"/>
        <s v="江苏斑马装饰工程有限公司"/>
        <s v="盐城星月光电科技有限公司"/>
        <s v="临沂金亦泰装饰材料有限公司"/>
        <s v="山东新蓝星装饰材料有限公司"/>
        <s v="江苏广宸建设有限公司"/>
        <s v="吉祥新材料股份有限公司"/>
        <s v="山东鑫盛佳金属有限公司"/>
        <s v="温州市吉祥板业有限公司"/>
        <s v="江苏壹块屏光电股份有限公司"/>
        <s v="江苏力邦装饰有限公司"/>
        <s v="上海腾音实业有限公司"/>
      </sharedItems>
    </cacheField>
    <cacheField name="内容1维" numFmtId="0">
      <sharedItems containsBlank="1" count="6">
        <m/>
        <s v="内容1维"/>
        <s v="经营支出"/>
        <s v="筹资收入"/>
        <s v="经营收入"/>
        <s v="筹资支出"/>
      </sharedItems>
    </cacheField>
    <cacheField name="内容2维" numFmtId="0">
      <sharedItems containsBlank="1" count="10">
        <m/>
        <s v="内容2维"/>
        <s v="交社保"/>
        <s v="往来款"/>
        <s v="借款"/>
        <s v="买材料"/>
        <s v="货款"/>
        <s v="还款"/>
        <s v="交税"/>
        <s v="股本"/>
      </sharedItems>
    </cacheField>
    <cacheField name="内容3维" numFmtId="0">
      <sharedItems containsBlank="1" count="23">
        <m/>
        <s v="内容3维"/>
        <s v="国税:失业保险费等共3个税目"/>
        <s v="国税:基本医疗保险费等共2个税目"/>
        <s v="转款"/>
        <s v="转账                13705108363"/>
        <s v="采购款"/>
        <s v="渔港风情广场档长街（二期）项目连廊安"/>
        <s v="还款"/>
        <s v="出金"/>
        <s v="材料款"/>
        <s v="国税:其他收入"/>
        <s v="国税:建设行政事业性收费收入"/>
        <s v="国税:印花税"/>
        <s v="国税:企业所得税"/>
        <s v="国税:教育费附加等共4个税目"/>
        <s v="静电地板（大丰）"/>
        <s v=""/>
        <s v="转账"/>
        <s v="采购款（阜宁医院一期消控室PVC）"/>
        <s v="铝塑板东湖国际"/>
        <s v="投资款"/>
        <s v="货款货款"/>
      </sharedItems>
    </cacheField>
    <cacheField name="2.业务员/采购员" numFmtId="0">
      <sharedItems containsBlank="1" count="2">
        <m/>
        <s v="2.业务员/采购员"/>
      </sharedItems>
    </cacheField>
    <cacheField name="合同编号" numFmtId="0">
      <sharedItems containsBlank="1" count="3">
        <s v="3.合同信息"/>
        <s v="合同编号"/>
        <m/>
      </sharedItems>
    </cacheField>
    <cacheField name="下一次收/付款时间" numFmtId="0">
      <sharedItems containsBlank="1" count="2">
        <m/>
        <s v="下一次收/付款时间"/>
      </sharedItems>
    </cacheField>
    <cacheField name="品名" numFmtId="0">
      <sharedItems containsBlank="1" count="3">
        <s v="4.商品信息"/>
        <s v="品名"/>
        <m/>
      </sharedItems>
    </cacheField>
    <cacheField name="规格型号" numFmtId="0">
      <sharedItems containsBlank="1" count="2">
        <m/>
        <s v="规格型号"/>
      </sharedItems>
    </cacheField>
    <cacheField name="单位" numFmtId="0">
      <sharedItems containsBlank="1" count="2">
        <m/>
        <s v="单位"/>
      </sharedItems>
    </cacheField>
    <cacheField name="数量" numFmtId="0">
      <sharedItems containsBlank="1" count="2">
        <m/>
        <s v="数量"/>
      </sharedItems>
    </cacheField>
    <cacheField name="单价" numFmtId="0">
      <sharedItems containsBlank="1" count="2">
        <m/>
        <s v="单价"/>
      </sharedItems>
    </cacheField>
    <cacheField name="金额" numFmtId="0">
      <sharedItems containsBlank="1" count="2">
        <m/>
        <s v="金额"/>
      </sharedItems>
    </cacheField>
    <cacheField name="已开票" numFmtId="0">
      <sharedItems containsBlank="1" count="3">
        <s v="5.开票信息"/>
        <s v="已开票"/>
        <m/>
      </sharedItems>
    </cacheField>
    <cacheField name="未开票" numFmtId="0">
      <sharedItems containsBlank="1" count="2">
        <m/>
        <s v="未开票"/>
      </sharedItems>
    </cacheField>
    <cacheField name="已收/付" numFmtId="0">
      <sharedItems containsBlank="1" count="3">
        <s v="6.收付款信息"/>
        <s v="已收/付"/>
        <m/>
      </sharedItems>
    </cacheField>
    <cacheField name="未收/付" numFmtId="0">
      <sharedItems containsBlank="1" count="2">
        <m/>
        <s v="未收/付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8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</r>
  <r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</r>
  <r>
    <x v="3"/>
    <x v="2"/>
    <x v="2"/>
    <x v="2"/>
    <x v="3"/>
    <x v="3"/>
    <x v="3"/>
    <x v="2"/>
    <x v="2"/>
    <x v="3"/>
    <x v="2"/>
    <x v="2"/>
    <x v="2"/>
    <x v="2"/>
    <x v="2"/>
    <x v="2"/>
    <x v="2"/>
    <x v="2"/>
    <x v="2"/>
    <x v="2"/>
    <x v="3"/>
  </r>
  <r>
    <x v="4"/>
    <x v="3"/>
    <x v="3"/>
    <x v="2"/>
    <x v="4"/>
    <x v="4"/>
    <x v="4"/>
    <x v="3"/>
    <x v="3"/>
    <x v="4"/>
    <x v="2"/>
    <x v="2"/>
    <x v="2"/>
    <x v="2"/>
    <x v="2"/>
    <x v="3"/>
    <x v="3"/>
    <x v="3"/>
    <x v="2"/>
    <x v="3"/>
    <x v="4"/>
  </r>
  <r>
    <x v="5"/>
    <x v="3"/>
    <x v="4"/>
    <x v="3"/>
    <x v="5"/>
    <x v="5"/>
    <x v="5"/>
    <x v="3"/>
    <x v="3"/>
    <x v="5"/>
    <x v="2"/>
    <x v="2"/>
    <x v="2"/>
    <x v="2"/>
    <x v="3"/>
    <x v="3"/>
    <x v="3"/>
    <x v="3"/>
    <x v="3"/>
    <x v="4"/>
    <x v="5"/>
  </r>
  <r>
    <x v="6"/>
    <x v="3"/>
    <x v="5"/>
    <x v="2"/>
    <x v="6"/>
    <x v="6"/>
    <x v="6"/>
    <x v="4"/>
    <x v="4"/>
    <x v="6"/>
    <x v="2"/>
    <x v="2"/>
    <x v="2"/>
    <x v="2"/>
    <x v="2"/>
    <x v="4"/>
    <x v="4"/>
    <x v="4"/>
    <x v="2"/>
    <x v="5"/>
    <x v="6"/>
  </r>
  <r>
    <x v="7"/>
    <x v="4"/>
    <x v="6"/>
    <x v="4"/>
    <x v="5"/>
    <x v="7"/>
    <x v="7"/>
    <x v="5"/>
    <x v="5"/>
    <x v="7"/>
    <x v="2"/>
    <x v="2"/>
    <x v="2"/>
    <x v="2"/>
    <x v="3"/>
    <x v="4"/>
    <x v="5"/>
    <x v="5"/>
    <x v="4"/>
    <x v="6"/>
    <x v="7"/>
  </r>
  <r>
    <x v="8"/>
    <x v="4"/>
    <x v="7"/>
    <x v="2"/>
    <x v="7"/>
    <x v="8"/>
    <x v="8"/>
    <x v="3"/>
    <x v="3"/>
    <x v="8"/>
    <x v="2"/>
    <x v="2"/>
    <x v="2"/>
    <x v="2"/>
    <x v="2"/>
    <x v="3"/>
    <x v="3"/>
    <x v="3"/>
    <x v="5"/>
    <x v="7"/>
    <x v="8"/>
  </r>
  <r>
    <x v="9"/>
    <x v="5"/>
    <x v="8"/>
    <x v="5"/>
    <x v="5"/>
    <x v="9"/>
    <x v="9"/>
    <x v="6"/>
    <x v="6"/>
    <x v="9"/>
    <x v="2"/>
    <x v="2"/>
    <x v="2"/>
    <x v="2"/>
    <x v="3"/>
    <x v="4"/>
    <x v="5"/>
    <x v="6"/>
    <x v="4"/>
    <x v="6"/>
    <x v="9"/>
  </r>
  <r>
    <x v="10"/>
    <x v="6"/>
    <x v="9"/>
    <x v="6"/>
    <x v="5"/>
    <x v="10"/>
    <x v="10"/>
    <x v="7"/>
    <x v="7"/>
    <x v="10"/>
    <x v="2"/>
    <x v="2"/>
    <x v="2"/>
    <x v="2"/>
    <x v="3"/>
    <x v="4"/>
    <x v="5"/>
    <x v="7"/>
    <x v="4"/>
    <x v="6"/>
    <x v="10"/>
  </r>
  <r>
    <x v="11"/>
    <x v="7"/>
    <x v="10"/>
    <x v="2"/>
    <x v="8"/>
    <x v="11"/>
    <x v="11"/>
    <x v="2"/>
    <x v="2"/>
    <x v="11"/>
    <x v="2"/>
    <x v="2"/>
    <x v="2"/>
    <x v="2"/>
    <x v="2"/>
    <x v="2"/>
    <x v="2"/>
    <x v="2"/>
    <x v="2"/>
    <x v="8"/>
    <x v="11"/>
  </r>
  <r>
    <x v="12"/>
    <x v="7"/>
    <x v="10"/>
    <x v="2"/>
    <x v="9"/>
    <x v="12"/>
    <x v="12"/>
    <x v="2"/>
    <x v="2"/>
    <x v="12"/>
    <x v="2"/>
    <x v="2"/>
    <x v="2"/>
    <x v="2"/>
    <x v="2"/>
    <x v="2"/>
    <x v="2"/>
    <x v="2"/>
    <x v="2"/>
    <x v="8"/>
    <x v="12"/>
  </r>
  <r>
    <x v="13"/>
    <x v="7"/>
    <x v="11"/>
    <x v="2"/>
    <x v="10"/>
    <x v="13"/>
    <x v="13"/>
    <x v="2"/>
    <x v="2"/>
    <x v="13"/>
    <x v="2"/>
    <x v="2"/>
    <x v="2"/>
    <x v="2"/>
    <x v="2"/>
    <x v="2"/>
    <x v="2"/>
    <x v="2"/>
    <x v="2"/>
    <x v="8"/>
    <x v="13"/>
  </r>
  <r>
    <x v="14"/>
    <x v="7"/>
    <x v="11"/>
    <x v="2"/>
    <x v="11"/>
    <x v="14"/>
    <x v="14"/>
    <x v="2"/>
    <x v="2"/>
    <x v="14"/>
    <x v="2"/>
    <x v="2"/>
    <x v="2"/>
    <x v="2"/>
    <x v="2"/>
    <x v="2"/>
    <x v="2"/>
    <x v="2"/>
    <x v="2"/>
    <x v="8"/>
    <x v="14"/>
  </r>
  <r>
    <x v="15"/>
    <x v="7"/>
    <x v="12"/>
    <x v="2"/>
    <x v="12"/>
    <x v="15"/>
    <x v="15"/>
    <x v="2"/>
    <x v="2"/>
    <x v="15"/>
    <x v="2"/>
    <x v="2"/>
    <x v="2"/>
    <x v="2"/>
    <x v="2"/>
    <x v="2"/>
    <x v="2"/>
    <x v="2"/>
    <x v="2"/>
    <x v="8"/>
    <x v="15"/>
  </r>
  <r>
    <x v="16"/>
    <x v="8"/>
    <x v="13"/>
    <x v="7"/>
    <x v="5"/>
    <x v="16"/>
    <x v="16"/>
    <x v="8"/>
    <x v="8"/>
    <x v="16"/>
    <x v="2"/>
    <x v="2"/>
    <x v="2"/>
    <x v="2"/>
    <x v="3"/>
    <x v="4"/>
    <x v="5"/>
    <x v="8"/>
    <x v="4"/>
    <x v="6"/>
    <x v="16"/>
  </r>
  <r>
    <x v="17"/>
    <x v="8"/>
    <x v="8"/>
    <x v="8"/>
    <x v="5"/>
    <x v="17"/>
    <x v="10"/>
    <x v="9"/>
    <x v="9"/>
    <x v="10"/>
    <x v="2"/>
    <x v="2"/>
    <x v="2"/>
    <x v="2"/>
    <x v="3"/>
    <x v="4"/>
    <x v="5"/>
    <x v="9"/>
    <x v="4"/>
    <x v="6"/>
    <x v="10"/>
  </r>
  <r>
    <x v="18"/>
    <x v="8"/>
    <x v="14"/>
    <x v="2"/>
    <x v="13"/>
    <x v="18"/>
    <x v="6"/>
    <x v="4"/>
    <x v="4"/>
    <x v="6"/>
    <x v="2"/>
    <x v="2"/>
    <x v="2"/>
    <x v="2"/>
    <x v="2"/>
    <x v="4"/>
    <x v="4"/>
    <x v="4"/>
    <x v="2"/>
    <x v="5"/>
    <x v="6"/>
  </r>
  <r>
    <x v="19"/>
    <x v="9"/>
    <x v="15"/>
    <x v="9"/>
    <x v="5"/>
    <x v="19"/>
    <x v="17"/>
    <x v="10"/>
    <x v="10"/>
    <x v="17"/>
    <x v="2"/>
    <x v="2"/>
    <x v="2"/>
    <x v="2"/>
    <x v="3"/>
    <x v="4"/>
    <x v="5"/>
    <x v="10"/>
    <x v="4"/>
    <x v="6"/>
    <x v="17"/>
  </r>
  <r>
    <x v="20"/>
    <x v="10"/>
    <x v="16"/>
    <x v="10"/>
    <x v="5"/>
    <x v="20"/>
    <x v="18"/>
    <x v="3"/>
    <x v="3"/>
    <x v="18"/>
    <x v="2"/>
    <x v="2"/>
    <x v="2"/>
    <x v="2"/>
    <x v="3"/>
    <x v="3"/>
    <x v="3"/>
    <x v="3"/>
    <x v="3"/>
    <x v="4"/>
    <x v="18"/>
  </r>
  <r>
    <x v="21"/>
    <x v="10"/>
    <x v="17"/>
    <x v="2"/>
    <x v="14"/>
    <x v="21"/>
    <x v="6"/>
    <x v="11"/>
    <x v="11"/>
    <x v="6"/>
    <x v="2"/>
    <x v="2"/>
    <x v="2"/>
    <x v="2"/>
    <x v="2"/>
    <x v="4"/>
    <x v="4"/>
    <x v="11"/>
    <x v="2"/>
    <x v="5"/>
    <x v="6"/>
  </r>
  <r>
    <x v="22"/>
    <x v="10"/>
    <x v="18"/>
    <x v="2"/>
    <x v="15"/>
    <x v="22"/>
    <x v="6"/>
    <x v="12"/>
    <x v="12"/>
    <x v="6"/>
    <x v="2"/>
    <x v="2"/>
    <x v="2"/>
    <x v="2"/>
    <x v="2"/>
    <x v="4"/>
    <x v="4"/>
    <x v="12"/>
    <x v="2"/>
    <x v="5"/>
    <x v="6"/>
  </r>
  <r>
    <x v="23"/>
    <x v="11"/>
    <x v="19"/>
    <x v="5"/>
    <x v="5"/>
    <x v="23"/>
    <x v="19"/>
    <x v="13"/>
    <x v="13"/>
    <x v="19"/>
    <x v="2"/>
    <x v="2"/>
    <x v="2"/>
    <x v="2"/>
    <x v="3"/>
    <x v="4"/>
    <x v="5"/>
    <x v="13"/>
    <x v="4"/>
    <x v="6"/>
    <x v="19"/>
  </r>
  <r>
    <x v="24"/>
    <x v="12"/>
    <x v="20"/>
    <x v="11"/>
    <x v="5"/>
    <x v="24"/>
    <x v="18"/>
    <x v="3"/>
    <x v="3"/>
    <x v="18"/>
    <x v="2"/>
    <x v="2"/>
    <x v="2"/>
    <x v="2"/>
    <x v="3"/>
    <x v="3"/>
    <x v="3"/>
    <x v="3"/>
    <x v="3"/>
    <x v="4"/>
    <x v="18"/>
  </r>
  <r>
    <x v="25"/>
    <x v="12"/>
    <x v="21"/>
    <x v="2"/>
    <x v="16"/>
    <x v="25"/>
    <x v="6"/>
    <x v="11"/>
    <x v="11"/>
    <x v="6"/>
    <x v="2"/>
    <x v="2"/>
    <x v="2"/>
    <x v="2"/>
    <x v="2"/>
    <x v="4"/>
    <x v="4"/>
    <x v="11"/>
    <x v="2"/>
    <x v="5"/>
    <x v="6"/>
  </r>
  <r>
    <x v="26"/>
    <x v="12"/>
    <x v="22"/>
    <x v="2"/>
    <x v="17"/>
    <x v="26"/>
    <x v="6"/>
    <x v="12"/>
    <x v="12"/>
    <x v="6"/>
    <x v="2"/>
    <x v="2"/>
    <x v="2"/>
    <x v="2"/>
    <x v="2"/>
    <x v="4"/>
    <x v="4"/>
    <x v="12"/>
    <x v="2"/>
    <x v="5"/>
    <x v="6"/>
  </r>
  <r>
    <x v="27"/>
    <x v="13"/>
    <x v="23"/>
    <x v="12"/>
    <x v="5"/>
    <x v="27"/>
    <x v="9"/>
    <x v="6"/>
    <x v="6"/>
    <x v="9"/>
    <x v="2"/>
    <x v="2"/>
    <x v="2"/>
    <x v="2"/>
    <x v="3"/>
    <x v="4"/>
    <x v="5"/>
    <x v="6"/>
    <x v="4"/>
    <x v="6"/>
    <x v="9"/>
  </r>
  <r>
    <x v="28"/>
    <x v="13"/>
    <x v="24"/>
    <x v="2"/>
    <x v="18"/>
    <x v="28"/>
    <x v="6"/>
    <x v="14"/>
    <x v="14"/>
    <x v="6"/>
    <x v="2"/>
    <x v="2"/>
    <x v="2"/>
    <x v="2"/>
    <x v="2"/>
    <x v="4"/>
    <x v="4"/>
    <x v="14"/>
    <x v="2"/>
    <x v="5"/>
    <x v="6"/>
  </r>
  <r>
    <x v="29"/>
    <x v="14"/>
    <x v="25"/>
    <x v="12"/>
    <x v="5"/>
    <x v="29"/>
    <x v="18"/>
    <x v="3"/>
    <x v="3"/>
    <x v="18"/>
    <x v="2"/>
    <x v="2"/>
    <x v="2"/>
    <x v="2"/>
    <x v="3"/>
    <x v="3"/>
    <x v="3"/>
    <x v="3"/>
    <x v="3"/>
    <x v="4"/>
    <x v="18"/>
  </r>
  <r>
    <x v="30"/>
    <x v="14"/>
    <x v="26"/>
    <x v="2"/>
    <x v="19"/>
    <x v="30"/>
    <x v="6"/>
    <x v="15"/>
    <x v="15"/>
    <x v="6"/>
    <x v="2"/>
    <x v="2"/>
    <x v="2"/>
    <x v="2"/>
    <x v="2"/>
    <x v="4"/>
    <x v="4"/>
    <x v="15"/>
    <x v="2"/>
    <x v="5"/>
    <x v="6"/>
  </r>
  <r>
    <x v="31"/>
    <x v="14"/>
    <x v="27"/>
    <x v="2"/>
    <x v="20"/>
    <x v="31"/>
    <x v="6"/>
    <x v="12"/>
    <x v="12"/>
    <x v="6"/>
    <x v="2"/>
    <x v="2"/>
    <x v="2"/>
    <x v="2"/>
    <x v="2"/>
    <x v="4"/>
    <x v="4"/>
    <x v="12"/>
    <x v="2"/>
    <x v="5"/>
    <x v="6"/>
  </r>
  <r>
    <x v="32"/>
    <x v="15"/>
    <x v="28"/>
    <x v="13"/>
    <x v="5"/>
    <x v="32"/>
    <x v="18"/>
    <x v="3"/>
    <x v="3"/>
    <x v="18"/>
    <x v="2"/>
    <x v="2"/>
    <x v="2"/>
    <x v="2"/>
    <x v="3"/>
    <x v="3"/>
    <x v="3"/>
    <x v="3"/>
    <x v="3"/>
    <x v="4"/>
    <x v="18"/>
  </r>
  <r>
    <x v="33"/>
    <x v="15"/>
    <x v="29"/>
    <x v="14"/>
    <x v="5"/>
    <x v="33"/>
    <x v="18"/>
    <x v="3"/>
    <x v="3"/>
    <x v="18"/>
    <x v="2"/>
    <x v="2"/>
    <x v="2"/>
    <x v="2"/>
    <x v="3"/>
    <x v="3"/>
    <x v="3"/>
    <x v="3"/>
    <x v="3"/>
    <x v="4"/>
    <x v="18"/>
  </r>
  <r>
    <x v="34"/>
    <x v="15"/>
    <x v="3"/>
    <x v="2"/>
    <x v="21"/>
    <x v="34"/>
    <x v="6"/>
    <x v="15"/>
    <x v="15"/>
    <x v="6"/>
    <x v="2"/>
    <x v="2"/>
    <x v="2"/>
    <x v="2"/>
    <x v="2"/>
    <x v="4"/>
    <x v="4"/>
    <x v="15"/>
    <x v="2"/>
    <x v="5"/>
    <x v="6"/>
  </r>
  <r>
    <x v="35"/>
    <x v="16"/>
    <x v="30"/>
    <x v="15"/>
    <x v="5"/>
    <x v="35"/>
    <x v="18"/>
    <x v="3"/>
    <x v="3"/>
    <x v="18"/>
    <x v="2"/>
    <x v="2"/>
    <x v="2"/>
    <x v="2"/>
    <x v="3"/>
    <x v="3"/>
    <x v="3"/>
    <x v="3"/>
    <x v="3"/>
    <x v="4"/>
    <x v="18"/>
  </r>
  <r>
    <x v="36"/>
    <x v="16"/>
    <x v="31"/>
    <x v="16"/>
    <x v="5"/>
    <x v="36"/>
    <x v="18"/>
    <x v="3"/>
    <x v="3"/>
    <x v="18"/>
    <x v="2"/>
    <x v="2"/>
    <x v="2"/>
    <x v="2"/>
    <x v="3"/>
    <x v="3"/>
    <x v="3"/>
    <x v="3"/>
    <x v="3"/>
    <x v="4"/>
    <x v="18"/>
  </r>
  <r>
    <x v="37"/>
    <x v="16"/>
    <x v="32"/>
    <x v="2"/>
    <x v="22"/>
    <x v="37"/>
    <x v="6"/>
    <x v="16"/>
    <x v="16"/>
    <x v="6"/>
    <x v="2"/>
    <x v="2"/>
    <x v="2"/>
    <x v="2"/>
    <x v="2"/>
    <x v="4"/>
    <x v="4"/>
    <x v="16"/>
    <x v="2"/>
    <x v="5"/>
    <x v="6"/>
  </r>
  <r>
    <x v="38"/>
    <x v="16"/>
    <x v="33"/>
    <x v="17"/>
    <x v="5"/>
    <x v="38"/>
    <x v="10"/>
    <x v="17"/>
    <x v="17"/>
    <x v="10"/>
    <x v="2"/>
    <x v="2"/>
    <x v="2"/>
    <x v="2"/>
    <x v="3"/>
    <x v="4"/>
    <x v="5"/>
    <x v="17"/>
    <x v="4"/>
    <x v="6"/>
    <x v="10"/>
  </r>
  <r>
    <x v="39"/>
    <x v="17"/>
    <x v="4"/>
    <x v="18"/>
    <x v="5"/>
    <x v="39"/>
    <x v="20"/>
    <x v="18"/>
    <x v="18"/>
    <x v="20"/>
    <x v="2"/>
    <x v="2"/>
    <x v="2"/>
    <x v="2"/>
    <x v="3"/>
    <x v="4"/>
    <x v="5"/>
    <x v="18"/>
    <x v="4"/>
    <x v="6"/>
    <x v="20"/>
  </r>
  <r>
    <x v="40"/>
    <x v="17"/>
    <x v="34"/>
    <x v="2"/>
    <x v="23"/>
    <x v="40"/>
    <x v="6"/>
    <x v="19"/>
    <x v="19"/>
    <x v="6"/>
    <x v="2"/>
    <x v="2"/>
    <x v="2"/>
    <x v="2"/>
    <x v="2"/>
    <x v="4"/>
    <x v="4"/>
    <x v="19"/>
    <x v="2"/>
    <x v="5"/>
    <x v="6"/>
  </r>
  <r>
    <x v="41"/>
    <x v="17"/>
    <x v="35"/>
    <x v="19"/>
    <x v="5"/>
    <x v="41"/>
    <x v="21"/>
    <x v="3"/>
    <x v="3"/>
    <x v="21"/>
    <x v="2"/>
    <x v="2"/>
    <x v="2"/>
    <x v="2"/>
    <x v="3"/>
    <x v="3"/>
    <x v="3"/>
    <x v="3"/>
    <x v="3"/>
    <x v="9"/>
    <x v="21"/>
  </r>
  <r>
    <x v="42"/>
    <x v="17"/>
    <x v="36"/>
    <x v="2"/>
    <x v="24"/>
    <x v="42"/>
    <x v="6"/>
    <x v="20"/>
    <x v="20"/>
    <x v="6"/>
    <x v="2"/>
    <x v="2"/>
    <x v="2"/>
    <x v="2"/>
    <x v="2"/>
    <x v="4"/>
    <x v="4"/>
    <x v="20"/>
    <x v="2"/>
    <x v="5"/>
    <x v="6"/>
  </r>
  <r>
    <x v="43"/>
    <x v="17"/>
    <x v="37"/>
    <x v="20"/>
    <x v="5"/>
    <x v="43"/>
    <x v="10"/>
    <x v="21"/>
    <x v="21"/>
    <x v="10"/>
    <x v="2"/>
    <x v="2"/>
    <x v="2"/>
    <x v="2"/>
    <x v="3"/>
    <x v="4"/>
    <x v="5"/>
    <x v="21"/>
    <x v="4"/>
    <x v="6"/>
    <x v="10"/>
  </r>
  <r>
    <x v="44"/>
    <x v="18"/>
    <x v="38"/>
    <x v="21"/>
    <x v="5"/>
    <x v="44"/>
    <x v="21"/>
    <x v="3"/>
    <x v="3"/>
    <x v="21"/>
    <x v="2"/>
    <x v="2"/>
    <x v="2"/>
    <x v="2"/>
    <x v="3"/>
    <x v="3"/>
    <x v="3"/>
    <x v="3"/>
    <x v="3"/>
    <x v="9"/>
    <x v="21"/>
  </r>
  <r>
    <x v="45"/>
    <x v="18"/>
    <x v="39"/>
    <x v="22"/>
    <x v="5"/>
    <x v="45"/>
    <x v="21"/>
    <x v="3"/>
    <x v="3"/>
    <x v="21"/>
    <x v="2"/>
    <x v="2"/>
    <x v="2"/>
    <x v="2"/>
    <x v="3"/>
    <x v="3"/>
    <x v="3"/>
    <x v="3"/>
    <x v="3"/>
    <x v="9"/>
    <x v="21"/>
  </r>
  <r>
    <x v="46"/>
    <x v="18"/>
    <x v="40"/>
    <x v="2"/>
    <x v="25"/>
    <x v="46"/>
    <x v="6"/>
    <x v="22"/>
    <x v="22"/>
    <x v="6"/>
    <x v="2"/>
    <x v="2"/>
    <x v="2"/>
    <x v="2"/>
    <x v="2"/>
    <x v="4"/>
    <x v="4"/>
    <x v="22"/>
    <x v="2"/>
    <x v="5"/>
    <x v="6"/>
  </r>
  <r>
    <x v="47"/>
    <x v="18"/>
    <x v="41"/>
    <x v="2"/>
    <x v="26"/>
    <x v="47"/>
    <x v="6"/>
    <x v="23"/>
    <x v="23"/>
    <x v="6"/>
    <x v="2"/>
    <x v="2"/>
    <x v="2"/>
    <x v="2"/>
    <x v="2"/>
    <x v="4"/>
    <x v="4"/>
    <x v="23"/>
    <x v="2"/>
    <x v="5"/>
    <x v="6"/>
  </r>
  <r>
    <x v="48"/>
    <x v="18"/>
    <x v="42"/>
    <x v="23"/>
    <x v="5"/>
    <x v="48"/>
    <x v="21"/>
    <x v="3"/>
    <x v="3"/>
    <x v="21"/>
    <x v="2"/>
    <x v="2"/>
    <x v="2"/>
    <x v="2"/>
    <x v="3"/>
    <x v="3"/>
    <x v="3"/>
    <x v="3"/>
    <x v="3"/>
    <x v="9"/>
    <x v="21"/>
  </r>
  <r>
    <x v="49"/>
    <x v="18"/>
    <x v="43"/>
    <x v="2"/>
    <x v="27"/>
    <x v="49"/>
    <x v="6"/>
    <x v="22"/>
    <x v="22"/>
    <x v="6"/>
    <x v="2"/>
    <x v="2"/>
    <x v="2"/>
    <x v="2"/>
    <x v="2"/>
    <x v="4"/>
    <x v="4"/>
    <x v="22"/>
    <x v="2"/>
    <x v="5"/>
    <x v="6"/>
  </r>
  <r>
    <x v="50"/>
    <x v="19"/>
    <x v="44"/>
    <x v="24"/>
    <x v="5"/>
    <x v="50"/>
    <x v="21"/>
    <x v="3"/>
    <x v="3"/>
    <x v="21"/>
    <x v="2"/>
    <x v="2"/>
    <x v="2"/>
    <x v="2"/>
    <x v="3"/>
    <x v="3"/>
    <x v="3"/>
    <x v="3"/>
    <x v="3"/>
    <x v="9"/>
    <x v="21"/>
  </r>
  <r>
    <x v="51"/>
    <x v="19"/>
    <x v="45"/>
    <x v="2"/>
    <x v="28"/>
    <x v="51"/>
    <x v="6"/>
    <x v="24"/>
    <x v="24"/>
    <x v="6"/>
    <x v="2"/>
    <x v="2"/>
    <x v="2"/>
    <x v="2"/>
    <x v="2"/>
    <x v="4"/>
    <x v="4"/>
    <x v="24"/>
    <x v="2"/>
    <x v="5"/>
    <x v="6"/>
  </r>
  <r>
    <x v="52"/>
    <x v="19"/>
    <x v="46"/>
    <x v="2"/>
    <x v="29"/>
    <x v="52"/>
    <x v="6"/>
    <x v="12"/>
    <x v="12"/>
    <x v="6"/>
    <x v="2"/>
    <x v="2"/>
    <x v="2"/>
    <x v="2"/>
    <x v="2"/>
    <x v="4"/>
    <x v="4"/>
    <x v="12"/>
    <x v="2"/>
    <x v="5"/>
    <x v="6"/>
  </r>
  <r>
    <x v="53"/>
    <x v="20"/>
    <x v="47"/>
    <x v="25"/>
    <x v="5"/>
    <x v="53"/>
    <x v="22"/>
    <x v="25"/>
    <x v="25"/>
    <x v="22"/>
    <x v="2"/>
    <x v="2"/>
    <x v="2"/>
    <x v="2"/>
    <x v="3"/>
    <x v="4"/>
    <x v="5"/>
    <x v="25"/>
    <x v="4"/>
    <x v="6"/>
    <x v="22"/>
  </r>
  <r>
    <x v="54"/>
    <x v="20"/>
    <x v="48"/>
    <x v="26"/>
    <x v="5"/>
    <x v="54"/>
    <x v="10"/>
    <x v="26"/>
    <x v="26"/>
    <x v="10"/>
    <x v="2"/>
    <x v="2"/>
    <x v="2"/>
    <x v="2"/>
    <x v="3"/>
    <x v="4"/>
    <x v="5"/>
    <x v="26"/>
    <x v="4"/>
    <x v="6"/>
    <x v="10"/>
  </r>
  <r>
    <x v="55"/>
    <x v="20"/>
    <x v="49"/>
    <x v="2"/>
    <x v="30"/>
    <x v="55"/>
    <x v="6"/>
    <x v="27"/>
    <x v="27"/>
    <x v="6"/>
    <x v="2"/>
    <x v="2"/>
    <x v="2"/>
    <x v="2"/>
    <x v="2"/>
    <x v="4"/>
    <x v="4"/>
    <x v="27"/>
    <x v="2"/>
    <x v="5"/>
    <x v="6"/>
  </r>
  <r>
    <x v="56"/>
    <x v="21"/>
    <x v="50"/>
    <x v="2"/>
    <x v="14"/>
    <x v="56"/>
    <x v="8"/>
    <x v="3"/>
    <x v="3"/>
    <x v="8"/>
    <x v="2"/>
    <x v="2"/>
    <x v="2"/>
    <x v="2"/>
    <x v="2"/>
    <x v="3"/>
    <x v="3"/>
    <x v="3"/>
    <x v="5"/>
    <x v="7"/>
    <x v="8"/>
  </r>
  <r>
    <x v="57"/>
    <x v="0"/>
    <x v="0"/>
    <x v="0"/>
    <x v="0"/>
    <x v="0"/>
    <x v="0"/>
    <x v="0"/>
    <x v="0"/>
    <x v="0"/>
    <x v="3"/>
    <x v="0"/>
    <x v="0"/>
    <x v="0"/>
    <x v="4"/>
    <x v="0"/>
    <x v="0"/>
    <x v="0"/>
    <x v="0"/>
    <x v="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8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</r>
  <r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2"/>
    <x v="0"/>
    <x v="2"/>
    <x v="0"/>
    <x v="2"/>
    <x v="0"/>
    <x v="0"/>
    <x v="0"/>
    <x v="0"/>
    <x v="0"/>
    <x v="2"/>
    <x v="0"/>
    <x v="2"/>
    <x v="0"/>
  </r>
  <r>
    <x v="3"/>
    <x v="2"/>
    <x v="2"/>
    <x v="2"/>
    <x v="3"/>
    <x v="3"/>
    <x v="3"/>
    <x v="2"/>
    <x v="2"/>
    <x v="3"/>
    <x v="2"/>
    <x v="2"/>
    <x v="2"/>
    <x v="2"/>
    <x v="2"/>
    <x v="2"/>
    <x v="2"/>
    <x v="2"/>
    <x v="2"/>
    <x v="2"/>
    <x v="3"/>
    <x v="0"/>
    <x v="2"/>
    <x v="0"/>
    <x v="2"/>
    <x v="0"/>
    <x v="0"/>
    <x v="0"/>
    <x v="0"/>
    <x v="0"/>
    <x v="2"/>
    <x v="0"/>
    <x v="2"/>
    <x v="0"/>
  </r>
  <r>
    <x v="4"/>
    <x v="3"/>
    <x v="3"/>
    <x v="2"/>
    <x v="4"/>
    <x v="4"/>
    <x v="4"/>
    <x v="3"/>
    <x v="3"/>
    <x v="4"/>
    <x v="2"/>
    <x v="2"/>
    <x v="2"/>
    <x v="2"/>
    <x v="2"/>
    <x v="3"/>
    <x v="3"/>
    <x v="3"/>
    <x v="2"/>
    <x v="3"/>
    <x v="4"/>
    <x v="0"/>
    <x v="2"/>
    <x v="0"/>
    <x v="2"/>
    <x v="0"/>
    <x v="0"/>
    <x v="0"/>
    <x v="0"/>
    <x v="0"/>
    <x v="2"/>
    <x v="0"/>
    <x v="2"/>
    <x v="0"/>
  </r>
  <r>
    <x v="5"/>
    <x v="3"/>
    <x v="4"/>
    <x v="3"/>
    <x v="5"/>
    <x v="5"/>
    <x v="5"/>
    <x v="3"/>
    <x v="3"/>
    <x v="5"/>
    <x v="2"/>
    <x v="2"/>
    <x v="2"/>
    <x v="2"/>
    <x v="3"/>
    <x v="3"/>
    <x v="3"/>
    <x v="3"/>
    <x v="3"/>
    <x v="4"/>
    <x v="5"/>
    <x v="0"/>
    <x v="2"/>
    <x v="0"/>
    <x v="2"/>
    <x v="0"/>
    <x v="0"/>
    <x v="0"/>
    <x v="0"/>
    <x v="0"/>
    <x v="2"/>
    <x v="0"/>
    <x v="2"/>
    <x v="0"/>
  </r>
  <r>
    <x v="6"/>
    <x v="3"/>
    <x v="5"/>
    <x v="2"/>
    <x v="6"/>
    <x v="6"/>
    <x v="6"/>
    <x v="4"/>
    <x v="4"/>
    <x v="6"/>
    <x v="2"/>
    <x v="2"/>
    <x v="2"/>
    <x v="2"/>
    <x v="2"/>
    <x v="4"/>
    <x v="4"/>
    <x v="4"/>
    <x v="2"/>
    <x v="5"/>
    <x v="6"/>
    <x v="0"/>
    <x v="2"/>
    <x v="0"/>
    <x v="2"/>
    <x v="0"/>
    <x v="0"/>
    <x v="0"/>
    <x v="0"/>
    <x v="0"/>
    <x v="2"/>
    <x v="0"/>
    <x v="2"/>
    <x v="0"/>
  </r>
  <r>
    <x v="7"/>
    <x v="4"/>
    <x v="6"/>
    <x v="4"/>
    <x v="5"/>
    <x v="7"/>
    <x v="7"/>
    <x v="5"/>
    <x v="5"/>
    <x v="7"/>
    <x v="2"/>
    <x v="2"/>
    <x v="2"/>
    <x v="2"/>
    <x v="3"/>
    <x v="4"/>
    <x v="5"/>
    <x v="5"/>
    <x v="4"/>
    <x v="6"/>
    <x v="7"/>
    <x v="0"/>
    <x v="2"/>
    <x v="0"/>
    <x v="2"/>
    <x v="0"/>
    <x v="0"/>
    <x v="0"/>
    <x v="0"/>
    <x v="0"/>
    <x v="2"/>
    <x v="0"/>
    <x v="2"/>
    <x v="0"/>
  </r>
  <r>
    <x v="8"/>
    <x v="4"/>
    <x v="7"/>
    <x v="2"/>
    <x v="7"/>
    <x v="8"/>
    <x v="8"/>
    <x v="3"/>
    <x v="3"/>
    <x v="8"/>
    <x v="2"/>
    <x v="2"/>
    <x v="2"/>
    <x v="2"/>
    <x v="2"/>
    <x v="3"/>
    <x v="3"/>
    <x v="3"/>
    <x v="5"/>
    <x v="7"/>
    <x v="8"/>
    <x v="0"/>
    <x v="2"/>
    <x v="0"/>
    <x v="2"/>
    <x v="0"/>
    <x v="0"/>
    <x v="0"/>
    <x v="0"/>
    <x v="0"/>
    <x v="2"/>
    <x v="0"/>
    <x v="2"/>
    <x v="0"/>
  </r>
  <r>
    <x v="9"/>
    <x v="5"/>
    <x v="8"/>
    <x v="5"/>
    <x v="5"/>
    <x v="9"/>
    <x v="9"/>
    <x v="6"/>
    <x v="6"/>
    <x v="9"/>
    <x v="2"/>
    <x v="2"/>
    <x v="2"/>
    <x v="2"/>
    <x v="3"/>
    <x v="4"/>
    <x v="5"/>
    <x v="6"/>
    <x v="4"/>
    <x v="6"/>
    <x v="9"/>
    <x v="0"/>
    <x v="2"/>
    <x v="0"/>
    <x v="2"/>
    <x v="0"/>
    <x v="0"/>
    <x v="0"/>
    <x v="0"/>
    <x v="0"/>
    <x v="2"/>
    <x v="0"/>
    <x v="2"/>
    <x v="0"/>
  </r>
  <r>
    <x v="10"/>
    <x v="6"/>
    <x v="9"/>
    <x v="6"/>
    <x v="5"/>
    <x v="10"/>
    <x v="10"/>
    <x v="7"/>
    <x v="7"/>
    <x v="10"/>
    <x v="2"/>
    <x v="2"/>
    <x v="2"/>
    <x v="2"/>
    <x v="3"/>
    <x v="4"/>
    <x v="5"/>
    <x v="7"/>
    <x v="4"/>
    <x v="6"/>
    <x v="10"/>
    <x v="0"/>
    <x v="2"/>
    <x v="0"/>
    <x v="2"/>
    <x v="0"/>
    <x v="0"/>
    <x v="0"/>
    <x v="0"/>
    <x v="0"/>
    <x v="2"/>
    <x v="0"/>
    <x v="2"/>
    <x v="0"/>
  </r>
  <r>
    <x v="11"/>
    <x v="7"/>
    <x v="10"/>
    <x v="2"/>
    <x v="8"/>
    <x v="11"/>
    <x v="11"/>
    <x v="2"/>
    <x v="2"/>
    <x v="11"/>
    <x v="2"/>
    <x v="2"/>
    <x v="2"/>
    <x v="2"/>
    <x v="2"/>
    <x v="2"/>
    <x v="2"/>
    <x v="2"/>
    <x v="2"/>
    <x v="8"/>
    <x v="11"/>
    <x v="0"/>
    <x v="2"/>
    <x v="0"/>
    <x v="2"/>
    <x v="0"/>
    <x v="0"/>
    <x v="0"/>
    <x v="0"/>
    <x v="0"/>
    <x v="2"/>
    <x v="0"/>
    <x v="2"/>
    <x v="0"/>
  </r>
  <r>
    <x v="12"/>
    <x v="7"/>
    <x v="10"/>
    <x v="2"/>
    <x v="9"/>
    <x v="12"/>
    <x v="12"/>
    <x v="2"/>
    <x v="2"/>
    <x v="12"/>
    <x v="2"/>
    <x v="2"/>
    <x v="2"/>
    <x v="2"/>
    <x v="2"/>
    <x v="2"/>
    <x v="2"/>
    <x v="2"/>
    <x v="2"/>
    <x v="8"/>
    <x v="12"/>
    <x v="0"/>
    <x v="2"/>
    <x v="0"/>
    <x v="2"/>
    <x v="0"/>
    <x v="0"/>
    <x v="0"/>
    <x v="0"/>
    <x v="0"/>
    <x v="2"/>
    <x v="0"/>
    <x v="2"/>
    <x v="0"/>
  </r>
  <r>
    <x v="13"/>
    <x v="7"/>
    <x v="11"/>
    <x v="2"/>
    <x v="10"/>
    <x v="13"/>
    <x v="13"/>
    <x v="2"/>
    <x v="2"/>
    <x v="13"/>
    <x v="2"/>
    <x v="2"/>
    <x v="2"/>
    <x v="2"/>
    <x v="2"/>
    <x v="2"/>
    <x v="2"/>
    <x v="2"/>
    <x v="2"/>
    <x v="8"/>
    <x v="13"/>
    <x v="0"/>
    <x v="2"/>
    <x v="0"/>
    <x v="2"/>
    <x v="0"/>
    <x v="0"/>
    <x v="0"/>
    <x v="0"/>
    <x v="0"/>
    <x v="2"/>
    <x v="0"/>
    <x v="2"/>
    <x v="0"/>
  </r>
  <r>
    <x v="14"/>
    <x v="7"/>
    <x v="11"/>
    <x v="2"/>
    <x v="11"/>
    <x v="14"/>
    <x v="14"/>
    <x v="2"/>
    <x v="2"/>
    <x v="14"/>
    <x v="2"/>
    <x v="2"/>
    <x v="2"/>
    <x v="2"/>
    <x v="2"/>
    <x v="2"/>
    <x v="2"/>
    <x v="2"/>
    <x v="2"/>
    <x v="8"/>
    <x v="14"/>
    <x v="0"/>
    <x v="2"/>
    <x v="0"/>
    <x v="2"/>
    <x v="0"/>
    <x v="0"/>
    <x v="0"/>
    <x v="0"/>
    <x v="0"/>
    <x v="2"/>
    <x v="0"/>
    <x v="2"/>
    <x v="0"/>
  </r>
  <r>
    <x v="15"/>
    <x v="7"/>
    <x v="12"/>
    <x v="2"/>
    <x v="12"/>
    <x v="15"/>
    <x v="15"/>
    <x v="2"/>
    <x v="2"/>
    <x v="15"/>
    <x v="2"/>
    <x v="2"/>
    <x v="2"/>
    <x v="2"/>
    <x v="2"/>
    <x v="2"/>
    <x v="2"/>
    <x v="2"/>
    <x v="2"/>
    <x v="8"/>
    <x v="15"/>
    <x v="0"/>
    <x v="2"/>
    <x v="0"/>
    <x v="2"/>
    <x v="0"/>
    <x v="0"/>
    <x v="0"/>
    <x v="0"/>
    <x v="0"/>
    <x v="2"/>
    <x v="0"/>
    <x v="2"/>
    <x v="0"/>
  </r>
  <r>
    <x v="16"/>
    <x v="8"/>
    <x v="13"/>
    <x v="7"/>
    <x v="5"/>
    <x v="16"/>
    <x v="16"/>
    <x v="8"/>
    <x v="8"/>
    <x v="16"/>
    <x v="2"/>
    <x v="2"/>
    <x v="2"/>
    <x v="2"/>
    <x v="3"/>
    <x v="4"/>
    <x v="5"/>
    <x v="8"/>
    <x v="4"/>
    <x v="6"/>
    <x v="16"/>
    <x v="0"/>
    <x v="2"/>
    <x v="0"/>
    <x v="2"/>
    <x v="0"/>
    <x v="0"/>
    <x v="0"/>
    <x v="0"/>
    <x v="0"/>
    <x v="2"/>
    <x v="0"/>
    <x v="2"/>
    <x v="0"/>
  </r>
  <r>
    <x v="17"/>
    <x v="8"/>
    <x v="8"/>
    <x v="8"/>
    <x v="5"/>
    <x v="17"/>
    <x v="10"/>
    <x v="9"/>
    <x v="9"/>
    <x v="10"/>
    <x v="2"/>
    <x v="2"/>
    <x v="2"/>
    <x v="2"/>
    <x v="3"/>
    <x v="4"/>
    <x v="5"/>
    <x v="9"/>
    <x v="4"/>
    <x v="6"/>
    <x v="10"/>
    <x v="0"/>
    <x v="2"/>
    <x v="0"/>
    <x v="2"/>
    <x v="0"/>
    <x v="0"/>
    <x v="0"/>
    <x v="0"/>
    <x v="0"/>
    <x v="2"/>
    <x v="0"/>
    <x v="2"/>
    <x v="0"/>
  </r>
  <r>
    <x v="18"/>
    <x v="8"/>
    <x v="14"/>
    <x v="2"/>
    <x v="13"/>
    <x v="18"/>
    <x v="6"/>
    <x v="4"/>
    <x v="4"/>
    <x v="6"/>
    <x v="2"/>
    <x v="2"/>
    <x v="2"/>
    <x v="2"/>
    <x v="2"/>
    <x v="4"/>
    <x v="4"/>
    <x v="4"/>
    <x v="2"/>
    <x v="5"/>
    <x v="6"/>
    <x v="0"/>
    <x v="2"/>
    <x v="0"/>
    <x v="2"/>
    <x v="0"/>
    <x v="0"/>
    <x v="0"/>
    <x v="0"/>
    <x v="0"/>
    <x v="2"/>
    <x v="0"/>
    <x v="2"/>
    <x v="0"/>
  </r>
  <r>
    <x v="19"/>
    <x v="9"/>
    <x v="15"/>
    <x v="9"/>
    <x v="5"/>
    <x v="19"/>
    <x v="17"/>
    <x v="10"/>
    <x v="10"/>
    <x v="17"/>
    <x v="2"/>
    <x v="2"/>
    <x v="2"/>
    <x v="2"/>
    <x v="3"/>
    <x v="4"/>
    <x v="5"/>
    <x v="10"/>
    <x v="4"/>
    <x v="6"/>
    <x v="17"/>
    <x v="0"/>
    <x v="2"/>
    <x v="0"/>
    <x v="2"/>
    <x v="0"/>
    <x v="0"/>
    <x v="0"/>
    <x v="0"/>
    <x v="0"/>
    <x v="2"/>
    <x v="0"/>
    <x v="2"/>
    <x v="0"/>
  </r>
  <r>
    <x v="20"/>
    <x v="10"/>
    <x v="16"/>
    <x v="10"/>
    <x v="5"/>
    <x v="20"/>
    <x v="18"/>
    <x v="3"/>
    <x v="3"/>
    <x v="18"/>
    <x v="2"/>
    <x v="2"/>
    <x v="2"/>
    <x v="2"/>
    <x v="3"/>
    <x v="3"/>
    <x v="3"/>
    <x v="3"/>
    <x v="3"/>
    <x v="4"/>
    <x v="18"/>
    <x v="0"/>
    <x v="2"/>
    <x v="0"/>
    <x v="2"/>
    <x v="0"/>
    <x v="0"/>
    <x v="0"/>
    <x v="0"/>
    <x v="0"/>
    <x v="2"/>
    <x v="0"/>
    <x v="2"/>
    <x v="0"/>
  </r>
  <r>
    <x v="21"/>
    <x v="10"/>
    <x v="17"/>
    <x v="2"/>
    <x v="14"/>
    <x v="21"/>
    <x v="6"/>
    <x v="11"/>
    <x v="11"/>
    <x v="6"/>
    <x v="2"/>
    <x v="2"/>
    <x v="2"/>
    <x v="2"/>
    <x v="2"/>
    <x v="4"/>
    <x v="4"/>
    <x v="11"/>
    <x v="2"/>
    <x v="5"/>
    <x v="6"/>
    <x v="0"/>
    <x v="2"/>
    <x v="0"/>
    <x v="2"/>
    <x v="0"/>
    <x v="0"/>
    <x v="0"/>
    <x v="0"/>
    <x v="0"/>
    <x v="2"/>
    <x v="0"/>
    <x v="2"/>
    <x v="0"/>
  </r>
  <r>
    <x v="22"/>
    <x v="10"/>
    <x v="18"/>
    <x v="2"/>
    <x v="15"/>
    <x v="22"/>
    <x v="6"/>
    <x v="12"/>
    <x v="12"/>
    <x v="6"/>
    <x v="2"/>
    <x v="2"/>
    <x v="2"/>
    <x v="2"/>
    <x v="2"/>
    <x v="4"/>
    <x v="4"/>
    <x v="12"/>
    <x v="2"/>
    <x v="5"/>
    <x v="6"/>
    <x v="0"/>
    <x v="2"/>
    <x v="0"/>
    <x v="2"/>
    <x v="0"/>
    <x v="0"/>
    <x v="0"/>
    <x v="0"/>
    <x v="0"/>
    <x v="2"/>
    <x v="0"/>
    <x v="2"/>
    <x v="0"/>
  </r>
  <r>
    <x v="23"/>
    <x v="11"/>
    <x v="19"/>
    <x v="5"/>
    <x v="5"/>
    <x v="23"/>
    <x v="19"/>
    <x v="13"/>
    <x v="13"/>
    <x v="19"/>
    <x v="2"/>
    <x v="2"/>
    <x v="2"/>
    <x v="2"/>
    <x v="3"/>
    <x v="4"/>
    <x v="5"/>
    <x v="13"/>
    <x v="4"/>
    <x v="6"/>
    <x v="19"/>
    <x v="0"/>
    <x v="2"/>
    <x v="0"/>
    <x v="2"/>
    <x v="0"/>
    <x v="0"/>
    <x v="0"/>
    <x v="0"/>
    <x v="0"/>
    <x v="2"/>
    <x v="0"/>
    <x v="2"/>
    <x v="0"/>
  </r>
  <r>
    <x v="24"/>
    <x v="12"/>
    <x v="20"/>
    <x v="11"/>
    <x v="5"/>
    <x v="24"/>
    <x v="18"/>
    <x v="3"/>
    <x v="3"/>
    <x v="18"/>
    <x v="2"/>
    <x v="2"/>
    <x v="2"/>
    <x v="2"/>
    <x v="3"/>
    <x v="3"/>
    <x v="3"/>
    <x v="3"/>
    <x v="3"/>
    <x v="4"/>
    <x v="18"/>
    <x v="0"/>
    <x v="2"/>
    <x v="0"/>
    <x v="2"/>
    <x v="0"/>
    <x v="0"/>
    <x v="0"/>
    <x v="0"/>
    <x v="0"/>
    <x v="2"/>
    <x v="0"/>
    <x v="2"/>
    <x v="0"/>
  </r>
  <r>
    <x v="25"/>
    <x v="12"/>
    <x v="21"/>
    <x v="2"/>
    <x v="16"/>
    <x v="25"/>
    <x v="6"/>
    <x v="11"/>
    <x v="11"/>
    <x v="6"/>
    <x v="2"/>
    <x v="2"/>
    <x v="2"/>
    <x v="2"/>
    <x v="2"/>
    <x v="4"/>
    <x v="4"/>
    <x v="11"/>
    <x v="2"/>
    <x v="5"/>
    <x v="6"/>
    <x v="0"/>
    <x v="2"/>
    <x v="0"/>
    <x v="2"/>
    <x v="0"/>
    <x v="0"/>
    <x v="0"/>
    <x v="0"/>
    <x v="0"/>
    <x v="2"/>
    <x v="0"/>
    <x v="2"/>
    <x v="0"/>
  </r>
  <r>
    <x v="26"/>
    <x v="12"/>
    <x v="22"/>
    <x v="2"/>
    <x v="17"/>
    <x v="26"/>
    <x v="6"/>
    <x v="12"/>
    <x v="12"/>
    <x v="6"/>
    <x v="2"/>
    <x v="2"/>
    <x v="2"/>
    <x v="2"/>
    <x v="2"/>
    <x v="4"/>
    <x v="4"/>
    <x v="12"/>
    <x v="2"/>
    <x v="5"/>
    <x v="6"/>
    <x v="0"/>
    <x v="2"/>
    <x v="0"/>
    <x v="2"/>
    <x v="0"/>
    <x v="0"/>
    <x v="0"/>
    <x v="0"/>
    <x v="0"/>
    <x v="2"/>
    <x v="0"/>
    <x v="2"/>
    <x v="0"/>
  </r>
  <r>
    <x v="27"/>
    <x v="13"/>
    <x v="23"/>
    <x v="12"/>
    <x v="5"/>
    <x v="27"/>
    <x v="9"/>
    <x v="6"/>
    <x v="6"/>
    <x v="9"/>
    <x v="2"/>
    <x v="2"/>
    <x v="2"/>
    <x v="2"/>
    <x v="3"/>
    <x v="4"/>
    <x v="5"/>
    <x v="6"/>
    <x v="4"/>
    <x v="6"/>
    <x v="9"/>
    <x v="0"/>
    <x v="2"/>
    <x v="0"/>
    <x v="2"/>
    <x v="0"/>
    <x v="0"/>
    <x v="0"/>
    <x v="0"/>
    <x v="0"/>
    <x v="2"/>
    <x v="0"/>
    <x v="2"/>
    <x v="0"/>
  </r>
  <r>
    <x v="28"/>
    <x v="13"/>
    <x v="24"/>
    <x v="2"/>
    <x v="18"/>
    <x v="28"/>
    <x v="6"/>
    <x v="14"/>
    <x v="14"/>
    <x v="6"/>
    <x v="2"/>
    <x v="2"/>
    <x v="2"/>
    <x v="2"/>
    <x v="2"/>
    <x v="4"/>
    <x v="4"/>
    <x v="14"/>
    <x v="2"/>
    <x v="5"/>
    <x v="6"/>
    <x v="0"/>
    <x v="2"/>
    <x v="0"/>
    <x v="2"/>
    <x v="0"/>
    <x v="0"/>
    <x v="0"/>
    <x v="0"/>
    <x v="0"/>
    <x v="2"/>
    <x v="0"/>
    <x v="2"/>
    <x v="0"/>
  </r>
  <r>
    <x v="29"/>
    <x v="14"/>
    <x v="25"/>
    <x v="12"/>
    <x v="5"/>
    <x v="29"/>
    <x v="18"/>
    <x v="3"/>
    <x v="3"/>
    <x v="18"/>
    <x v="2"/>
    <x v="2"/>
    <x v="2"/>
    <x v="2"/>
    <x v="3"/>
    <x v="3"/>
    <x v="3"/>
    <x v="3"/>
    <x v="3"/>
    <x v="4"/>
    <x v="18"/>
    <x v="0"/>
    <x v="2"/>
    <x v="0"/>
    <x v="2"/>
    <x v="0"/>
    <x v="0"/>
    <x v="0"/>
    <x v="0"/>
    <x v="0"/>
    <x v="2"/>
    <x v="0"/>
    <x v="2"/>
    <x v="0"/>
  </r>
  <r>
    <x v="30"/>
    <x v="14"/>
    <x v="26"/>
    <x v="2"/>
    <x v="19"/>
    <x v="30"/>
    <x v="6"/>
    <x v="15"/>
    <x v="15"/>
    <x v="6"/>
    <x v="2"/>
    <x v="2"/>
    <x v="2"/>
    <x v="2"/>
    <x v="2"/>
    <x v="4"/>
    <x v="4"/>
    <x v="15"/>
    <x v="2"/>
    <x v="5"/>
    <x v="6"/>
    <x v="0"/>
    <x v="2"/>
    <x v="0"/>
    <x v="2"/>
    <x v="0"/>
    <x v="0"/>
    <x v="0"/>
    <x v="0"/>
    <x v="0"/>
    <x v="2"/>
    <x v="0"/>
    <x v="2"/>
    <x v="0"/>
  </r>
  <r>
    <x v="31"/>
    <x v="14"/>
    <x v="27"/>
    <x v="2"/>
    <x v="20"/>
    <x v="31"/>
    <x v="6"/>
    <x v="12"/>
    <x v="12"/>
    <x v="6"/>
    <x v="2"/>
    <x v="2"/>
    <x v="2"/>
    <x v="2"/>
    <x v="2"/>
    <x v="4"/>
    <x v="4"/>
    <x v="12"/>
    <x v="2"/>
    <x v="5"/>
    <x v="6"/>
    <x v="0"/>
    <x v="2"/>
    <x v="0"/>
    <x v="2"/>
    <x v="0"/>
    <x v="0"/>
    <x v="0"/>
    <x v="0"/>
    <x v="0"/>
    <x v="2"/>
    <x v="0"/>
    <x v="2"/>
    <x v="0"/>
  </r>
  <r>
    <x v="32"/>
    <x v="15"/>
    <x v="28"/>
    <x v="13"/>
    <x v="5"/>
    <x v="32"/>
    <x v="18"/>
    <x v="3"/>
    <x v="3"/>
    <x v="18"/>
    <x v="2"/>
    <x v="2"/>
    <x v="2"/>
    <x v="2"/>
    <x v="3"/>
    <x v="3"/>
    <x v="3"/>
    <x v="3"/>
    <x v="3"/>
    <x v="4"/>
    <x v="18"/>
    <x v="0"/>
    <x v="2"/>
    <x v="0"/>
    <x v="2"/>
    <x v="0"/>
    <x v="0"/>
    <x v="0"/>
    <x v="0"/>
    <x v="0"/>
    <x v="2"/>
    <x v="0"/>
    <x v="2"/>
    <x v="0"/>
  </r>
  <r>
    <x v="33"/>
    <x v="15"/>
    <x v="29"/>
    <x v="14"/>
    <x v="5"/>
    <x v="33"/>
    <x v="18"/>
    <x v="3"/>
    <x v="3"/>
    <x v="18"/>
    <x v="2"/>
    <x v="2"/>
    <x v="2"/>
    <x v="2"/>
    <x v="3"/>
    <x v="3"/>
    <x v="3"/>
    <x v="3"/>
    <x v="3"/>
    <x v="4"/>
    <x v="18"/>
    <x v="0"/>
    <x v="2"/>
    <x v="0"/>
    <x v="2"/>
    <x v="0"/>
    <x v="0"/>
    <x v="0"/>
    <x v="0"/>
    <x v="0"/>
    <x v="2"/>
    <x v="0"/>
    <x v="2"/>
    <x v="0"/>
  </r>
  <r>
    <x v="34"/>
    <x v="15"/>
    <x v="3"/>
    <x v="2"/>
    <x v="21"/>
    <x v="34"/>
    <x v="6"/>
    <x v="15"/>
    <x v="15"/>
    <x v="6"/>
    <x v="2"/>
    <x v="2"/>
    <x v="2"/>
    <x v="2"/>
    <x v="2"/>
    <x v="4"/>
    <x v="4"/>
    <x v="15"/>
    <x v="2"/>
    <x v="5"/>
    <x v="6"/>
    <x v="0"/>
    <x v="2"/>
    <x v="0"/>
    <x v="2"/>
    <x v="0"/>
    <x v="0"/>
    <x v="0"/>
    <x v="0"/>
    <x v="0"/>
    <x v="2"/>
    <x v="0"/>
    <x v="2"/>
    <x v="0"/>
  </r>
  <r>
    <x v="35"/>
    <x v="16"/>
    <x v="30"/>
    <x v="15"/>
    <x v="5"/>
    <x v="35"/>
    <x v="18"/>
    <x v="3"/>
    <x v="3"/>
    <x v="18"/>
    <x v="2"/>
    <x v="2"/>
    <x v="2"/>
    <x v="2"/>
    <x v="3"/>
    <x v="3"/>
    <x v="3"/>
    <x v="3"/>
    <x v="3"/>
    <x v="4"/>
    <x v="18"/>
    <x v="0"/>
    <x v="2"/>
    <x v="0"/>
    <x v="2"/>
    <x v="0"/>
    <x v="0"/>
    <x v="0"/>
    <x v="0"/>
    <x v="0"/>
    <x v="2"/>
    <x v="0"/>
    <x v="2"/>
    <x v="0"/>
  </r>
  <r>
    <x v="36"/>
    <x v="16"/>
    <x v="31"/>
    <x v="16"/>
    <x v="5"/>
    <x v="36"/>
    <x v="18"/>
    <x v="3"/>
    <x v="3"/>
    <x v="18"/>
    <x v="2"/>
    <x v="2"/>
    <x v="2"/>
    <x v="2"/>
    <x v="3"/>
    <x v="3"/>
    <x v="3"/>
    <x v="3"/>
    <x v="3"/>
    <x v="4"/>
    <x v="18"/>
    <x v="0"/>
    <x v="2"/>
    <x v="0"/>
    <x v="2"/>
    <x v="0"/>
    <x v="0"/>
    <x v="0"/>
    <x v="0"/>
    <x v="0"/>
    <x v="2"/>
    <x v="0"/>
    <x v="2"/>
    <x v="0"/>
  </r>
  <r>
    <x v="37"/>
    <x v="16"/>
    <x v="32"/>
    <x v="2"/>
    <x v="22"/>
    <x v="37"/>
    <x v="6"/>
    <x v="16"/>
    <x v="16"/>
    <x v="6"/>
    <x v="2"/>
    <x v="2"/>
    <x v="2"/>
    <x v="2"/>
    <x v="2"/>
    <x v="4"/>
    <x v="4"/>
    <x v="16"/>
    <x v="2"/>
    <x v="5"/>
    <x v="6"/>
    <x v="0"/>
    <x v="2"/>
    <x v="0"/>
    <x v="2"/>
    <x v="0"/>
    <x v="0"/>
    <x v="0"/>
    <x v="0"/>
    <x v="0"/>
    <x v="2"/>
    <x v="0"/>
    <x v="2"/>
    <x v="0"/>
  </r>
  <r>
    <x v="38"/>
    <x v="16"/>
    <x v="33"/>
    <x v="17"/>
    <x v="5"/>
    <x v="38"/>
    <x v="10"/>
    <x v="17"/>
    <x v="17"/>
    <x v="10"/>
    <x v="2"/>
    <x v="2"/>
    <x v="2"/>
    <x v="2"/>
    <x v="3"/>
    <x v="4"/>
    <x v="5"/>
    <x v="17"/>
    <x v="4"/>
    <x v="6"/>
    <x v="10"/>
    <x v="0"/>
    <x v="2"/>
    <x v="0"/>
    <x v="2"/>
    <x v="0"/>
    <x v="0"/>
    <x v="0"/>
    <x v="0"/>
    <x v="0"/>
    <x v="2"/>
    <x v="0"/>
    <x v="2"/>
    <x v="0"/>
  </r>
  <r>
    <x v="39"/>
    <x v="17"/>
    <x v="4"/>
    <x v="18"/>
    <x v="5"/>
    <x v="39"/>
    <x v="20"/>
    <x v="18"/>
    <x v="18"/>
    <x v="20"/>
    <x v="2"/>
    <x v="2"/>
    <x v="2"/>
    <x v="2"/>
    <x v="3"/>
    <x v="4"/>
    <x v="5"/>
    <x v="18"/>
    <x v="4"/>
    <x v="6"/>
    <x v="20"/>
    <x v="0"/>
    <x v="2"/>
    <x v="0"/>
    <x v="2"/>
    <x v="0"/>
    <x v="0"/>
    <x v="0"/>
    <x v="0"/>
    <x v="0"/>
    <x v="2"/>
    <x v="0"/>
    <x v="2"/>
    <x v="0"/>
  </r>
  <r>
    <x v="40"/>
    <x v="17"/>
    <x v="34"/>
    <x v="2"/>
    <x v="23"/>
    <x v="40"/>
    <x v="6"/>
    <x v="19"/>
    <x v="19"/>
    <x v="6"/>
    <x v="2"/>
    <x v="2"/>
    <x v="2"/>
    <x v="2"/>
    <x v="2"/>
    <x v="4"/>
    <x v="4"/>
    <x v="19"/>
    <x v="2"/>
    <x v="5"/>
    <x v="6"/>
    <x v="0"/>
    <x v="2"/>
    <x v="0"/>
    <x v="2"/>
    <x v="0"/>
    <x v="0"/>
    <x v="0"/>
    <x v="0"/>
    <x v="0"/>
    <x v="2"/>
    <x v="0"/>
    <x v="2"/>
    <x v="0"/>
  </r>
  <r>
    <x v="41"/>
    <x v="17"/>
    <x v="35"/>
    <x v="19"/>
    <x v="5"/>
    <x v="41"/>
    <x v="21"/>
    <x v="3"/>
    <x v="3"/>
    <x v="21"/>
    <x v="2"/>
    <x v="2"/>
    <x v="2"/>
    <x v="2"/>
    <x v="3"/>
    <x v="3"/>
    <x v="3"/>
    <x v="3"/>
    <x v="3"/>
    <x v="9"/>
    <x v="21"/>
    <x v="0"/>
    <x v="2"/>
    <x v="0"/>
    <x v="2"/>
    <x v="0"/>
    <x v="0"/>
    <x v="0"/>
    <x v="0"/>
    <x v="0"/>
    <x v="2"/>
    <x v="0"/>
    <x v="2"/>
    <x v="0"/>
  </r>
  <r>
    <x v="42"/>
    <x v="17"/>
    <x v="36"/>
    <x v="2"/>
    <x v="24"/>
    <x v="42"/>
    <x v="6"/>
    <x v="20"/>
    <x v="20"/>
    <x v="6"/>
    <x v="2"/>
    <x v="2"/>
    <x v="2"/>
    <x v="2"/>
    <x v="2"/>
    <x v="4"/>
    <x v="4"/>
    <x v="20"/>
    <x v="2"/>
    <x v="5"/>
    <x v="6"/>
    <x v="0"/>
    <x v="2"/>
    <x v="0"/>
    <x v="2"/>
    <x v="0"/>
    <x v="0"/>
    <x v="0"/>
    <x v="0"/>
    <x v="0"/>
    <x v="2"/>
    <x v="0"/>
    <x v="2"/>
    <x v="0"/>
  </r>
  <r>
    <x v="43"/>
    <x v="17"/>
    <x v="37"/>
    <x v="20"/>
    <x v="5"/>
    <x v="43"/>
    <x v="10"/>
    <x v="21"/>
    <x v="21"/>
    <x v="10"/>
    <x v="2"/>
    <x v="2"/>
    <x v="2"/>
    <x v="2"/>
    <x v="3"/>
    <x v="4"/>
    <x v="5"/>
    <x v="21"/>
    <x v="4"/>
    <x v="6"/>
    <x v="10"/>
    <x v="0"/>
    <x v="2"/>
    <x v="0"/>
    <x v="2"/>
    <x v="0"/>
    <x v="0"/>
    <x v="0"/>
    <x v="0"/>
    <x v="0"/>
    <x v="2"/>
    <x v="0"/>
    <x v="2"/>
    <x v="0"/>
  </r>
  <r>
    <x v="44"/>
    <x v="18"/>
    <x v="38"/>
    <x v="21"/>
    <x v="5"/>
    <x v="44"/>
    <x v="21"/>
    <x v="3"/>
    <x v="3"/>
    <x v="21"/>
    <x v="2"/>
    <x v="2"/>
    <x v="2"/>
    <x v="2"/>
    <x v="3"/>
    <x v="3"/>
    <x v="3"/>
    <x v="3"/>
    <x v="3"/>
    <x v="9"/>
    <x v="21"/>
    <x v="0"/>
    <x v="2"/>
    <x v="0"/>
    <x v="2"/>
    <x v="0"/>
    <x v="0"/>
    <x v="0"/>
    <x v="0"/>
    <x v="0"/>
    <x v="2"/>
    <x v="0"/>
    <x v="2"/>
    <x v="0"/>
  </r>
  <r>
    <x v="45"/>
    <x v="18"/>
    <x v="39"/>
    <x v="22"/>
    <x v="5"/>
    <x v="45"/>
    <x v="21"/>
    <x v="3"/>
    <x v="3"/>
    <x v="21"/>
    <x v="2"/>
    <x v="2"/>
    <x v="2"/>
    <x v="2"/>
    <x v="3"/>
    <x v="3"/>
    <x v="3"/>
    <x v="3"/>
    <x v="3"/>
    <x v="9"/>
    <x v="21"/>
    <x v="0"/>
    <x v="2"/>
    <x v="0"/>
    <x v="2"/>
    <x v="0"/>
    <x v="0"/>
    <x v="0"/>
    <x v="0"/>
    <x v="0"/>
    <x v="2"/>
    <x v="0"/>
    <x v="2"/>
    <x v="0"/>
  </r>
  <r>
    <x v="46"/>
    <x v="18"/>
    <x v="40"/>
    <x v="2"/>
    <x v="25"/>
    <x v="46"/>
    <x v="6"/>
    <x v="22"/>
    <x v="22"/>
    <x v="6"/>
    <x v="2"/>
    <x v="2"/>
    <x v="2"/>
    <x v="2"/>
    <x v="2"/>
    <x v="4"/>
    <x v="4"/>
    <x v="22"/>
    <x v="2"/>
    <x v="5"/>
    <x v="6"/>
    <x v="0"/>
    <x v="2"/>
    <x v="0"/>
    <x v="2"/>
    <x v="0"/>
    <x v="0"/>
    <x v="0"/>
    <x v="0"/>
    <x v="0"/>
    <x v="2"/>
    <x v="0"/>
    <x v="2"/>
    <x v="0"/>
  </r>
  <r>
    <x v="47"/>
    <x v="18"/>
    <x v="41"/>
    <x v="2"/>
    <x v="26"/>
    <x v="47"/>
    <x v="6"/>
    <x v="23"/>
    <x v="23"/>
    <x v="6"/>
    <x v="2"/>
    <x v="2"/>
    <x v="2"/>
    <x v="2"/>
    <x v="2"/>
    <x v="4"/>
    <x v="4"/>
    <x v="23"/>
    <x v="2"/>
    <x v="5"/>
    <x v="6"/>
    <x v="0"/>
    <x v="2"/>
    <x v="0"/>
    <x v="2"/>
    <x v="0"/>
    <x v="0"/>
    <x v="0"/>
    <x v="0"/>
    <x v="0"/>
    <x v="2"/>
    <x v="0"/>
    <x v="2"/>
    <x v="0"/>
  </r>
  <r>
    <x v="48"/>
    <x v="18"/>
    <x v="42"/>
    <x v="23"/>
    <x v="5"/>
    <x v="48"/>
    <x v="21"/>
    <x v="3"/>
    <x v="3"/>
    <x v="21"/>
    <x v="2"/>
    <x v="2"/>
    <x v="2"/>
    <x v="2"/>
    <x v="3"/>
    <x v="3"/>
    <x v="3"/>
    <x v="3"/>
    <x v="3"/>
    <x v="9"/>
    <x v="21"/>
    <x v="0"/>
    <x v="2"/>
    <x v="0"/>
    <x v="2"/>
    <x v="0"/>
    <x v="0"/>
    <x v="0"/>
    <x v="0"/>
    <x v="0"/>
    <x v="2"/>
    <x v="0"/>
    <x v="2"/>
    <x v="0"/>
  </r>
  <r>
    <x v="49"/>
    <x v="18"/>
    <x v="43"/>
    <x v="2"/>
    <x v="27"/>
    <x v="49"/>
    <x v="6"/>
    <x v="22"/>
    <x v="22"/>
    <x v="6"/>
    <x v="2"/>
    <x v="2"/>
    <x v="2"/>
    <x v="2"/>
    <x v="2"/>
    <x v="4"/>
    <x v="4"/>
    <x v="22"/>
    <x v="2"/>
    <x v="5"/>
    <x v="6"/>
    <x v="0"/>
    <x v="2"/>
    <x v="0"/>
    <x v="2"/>
    <x v="0"/>
    <x v="0"/>
    <x v="0"/>
    <x v="0"/>
    <x v="0"/>
    <x v="2"/>
    <x v="0"/>
    <x v="2"/>
    <x v="0"/>
  </r>
  <r>
    <x v="50"/>
    <x v="19"/>
    <x v="44"/>
    <x v="24"/>
    <x v="5"/>
    <x v="50"/>
    <x v="21"/>
    <x v="3"/>
    <x v="3"/>
    <x v="21"/>
    <x v="2"/>
    <x v="2"/>
    <x v="2"/>
    <x v="2"/>
    <x v="3"/>
    <x v="3"/>
    <x v="3"/>
    <x v="3"/>
    <x v="3"/>
    <x v="9"/>
    <x v="21"/>
    <x v="0"/>
    <x v="2"/>
    <x v="0"/>
    <x v="2"/>
    <x v="0"/>
    <x v="0"/>
    <x v="0"/>
    <x v="0"/>
    <x v="0"/>
    <x v="2"/>
    <x v="0"/>
    <x v="2"/>
    <x v="0"/>
  </r>
  <r>
    <x v="51"/>
    <x v="19"/>
    <x v="45"/>
    <x v="2"/>
    <x v="28"/>
    <x v="51"/>
    <x v="6"/>
    <x v="24"/>
    <x v="24"/>
    <x v="6"/>
    <x v="2"/>
    <x v="2"/>
    <x v="2"/>
    <x v="2"/>
    <x v="2"/>
    <x v="4"/>
    <x v="4"/>
    <x v="24"/>
    <x v="2"/>
    <x v="5"/>
    <x v="6"/>
    <x v="0"/>
    <x v="2"/>
    <x v="0"/>
    <x v="2"/>
    <x v="0"/>
    <x v="0"/>
    <x v="0"/>
    <x v="0"/>
    <x v="0"/>
    <x v="2"/>
    <x v="0"/>
    <x v="2"/>
    <x v="0"/>
  </r>
  <r>
    <x v="52"/>
    <x v="19"/>
    <x v="46"/>
    <x v="2"/>
    <x v="29"/>
    <x v="52"/>
    <x v="6"/>
    <x v="12"/>
    <x v="12"/>
    <x v="6"/>
    <x v="2"/>
    <x v="2"/>
    <x v="2"/>
    <x v="2"/>
    <x v="2"/>
    <x v="4"/>
    <x v="4"/>
    <x v="12"/>
    <x v="2"/>
    <x v="5"/>
    <x v="6"/>
    <x v="0"/>
    <x v="2"/>
    <x v="0"/>
    <x v="2"/>
    <x v="0"/>
    <x v="0"/>
    <x v="0"/>
    <x v="0"/>
    <x v="0"/>
    <x v="2"/>
    <x v="0"/>
    <x v="2"/>
    <x v="0"/>
  </r>
  <r>
    <x v="53"/>
    <x v="20"/>
    <x v="47"/>
    <x v="25"/>
    <x v="5"/>
    <x v="53"/>
    <x v="22"/>
    <x v="25"/>
    <x v="25"/>
    <x v="22"/>
    <x v="2"/>
    <x v="2"/>
    <x v="2"/>
    <x v="2"/>
    <x v="3"/>
    <x v="4"/>
    <x v="5"/>
    <x v="25"/>
    <x v="4"/>
    <x v="6"/>
    <x v="22"/>
    <x v="0"/>
    <x v="2"/>
    <x v="0"/>
    <x v="2"/>
    <x v="0"/>
    <x v="0"/>
    <x v="0"/>
    <x v="0"/>
    <x v="0"/>
    <x v="2"/>
    <x v="0"/>
    <x v="2"/>
    <x v="0"/>
  </r>
  <r>
    <x v="54"/>
    <x v="20"/>
    <x v="48"/>
    <x v="26"/>
    <x v="5"/>
    <x v="54"/>
    <x v="10"/>
    <x v="26"/>
    <x v="26"/>
    <x v="10"/>
    <x v="2"/>
    <x v="2"/>
    <x v="2"/>
    <x v="2"/>
    <x v="3"/>
    <x v="4"/>
    <x v="5"/>
    <x v="26"/>
    <x v="4"/>
    <x v="6"/>
    <x v="10"/>
    <x v="0"/>
    <x v="2"/>
    <x v="0"/>
    <x v="2"/>
    <x v="0"/>
    <x v="0"/>
    <x v="0"/>
    <x v="0"/>
    <x v="0"/>
    <x v="2"/>
    <x v="0"/>
    <x v="2"/>
    <x v="0"/>
  </r>
  <r>
    <x v="55"/>
    <x v="20"/>
    <x v="49"/>
    <x v="2"/>
    <x v="30"/>
    <x v="55"/>
    <x v="6"/>
    <x v="27"/>
    <x v="27"/>
    <x v="6"/>
    <x v="2"/>
    <x v="2"/>
    <x v="2"/>
    <x v="2"/>
    <x v="2"/>
    <x v="4"/>
    <x v="4"/>
    <x v="27"/>
    <x v="2"/>
    <x v="5"/>
    <x v="6"/>
    <x v="0"/>
    <x v="2"/>
    <x v="0"/>
    <x v="2"/>
    <x v="0"/>
    <x v="0"/>
    <x v="0"/>
    <x v="0"/>
    <x v="0"/>
    <x v="2"/>
    <x v="0"/>
    <x v="2"/>
    <x v="0"/>
  </r>
  <r>
    <x v="56"/>
    <x v="21"/>
    <x v="50"/>
    <x v="2"/>
    <x v="14"/>
    <x v="56"/>
    <x v="8"/>
    <x v="3"/>
    <x v="3"/>
    <x v="8"/>
    <x v="2"/>
    <x v="2"/>
    <x v="2"/>
    <x v="2"/>
    <x v="2"/>
    <x v="3"/>
    <x v="3"/>
    <x v="3"/>
    <x v="5"/>
    <x v="7"/>
    <x v="8"/>
    <x v="0"/>
    <x v="2"/>
    <x v="0"/>
    <x v="2"/>
    <x v="0"/>
    <x v="0"/>
    <x v="0"/>
    <x v="0"/>
    <x v="0"/>
    <x v="2"/>
    <x v="0"/>
    <x v="2"/>
    <x v="0"/>
  </r>
  <r>
    <x v="57"/>
    <x v="0"/>
    <x v="0"/>
    <x v="0"/>
    <x v="0"/>
    <x v="0"/>
    <x v="0"/>
    <x v="0"/>
    <x v="0"/>
    <x v="0"/>
    <x v="3"/>
    <x v="0"/>
    <x v="0"/>
    <x v="0"/>
    <x v="4"/>
    <x v="0"/>
    <x v="0"/>
    <x v="0"/>
    <x v="0"/>
    <x v="0"/>
    <x v="0"/>
    <x v="0"/>
    <x v="2"/>
    <x v="0"/>
    <x v="2"/>
    <x v="0"/>
    <x v="0"/>
    <x v="0"/>
    <x v="0"/>
    <x v="0"/>
    <x v="2"/>
    <x v="0"/>
    <x v="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A3:D5" firstHeaderRow="0" firstDataRow="1" firstDataCol="2"/>
  <pivotFields count="21">
    <pivotField compact="0" defaultSubtotal="0" outline="0" showAll="0">
      <items count="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</items>
    </pivotField>
    <pivotField compact="0" defaultSubtotal="0" outline="0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compact="0" defaultSubtotal="0" outline="0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</items>
    </pivotField>
    <pivotField dataField="1" compact="0" defaultSubtotal="0" outline="0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</pivotField>
    <pivotField dataField="1" compact="0" defaultSubtotal="0" outline="0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</items>
    </pivotField>
    <pivotField compact="0" defaultSubtotal="0" outline="0" showAll="0">
      <items count="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</items>
    </pivotField>
    <pivotField compact="0" defaultSubtotal="0" outline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defaultSubtotal="0" outline="0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</pivotField>
    <pivotField compact="0" defaultSubtotal="0" outline="0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</pivotField>
    <pivotField compact="0" defaultSubtotal="0" outline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axis="axisRow" compact="0" defaultSubtotal="0" outline="0" multipleItemSelectionAllowed="1" showAll="0">
      <items count="4">
        <item x="2"/>
        <item h="1" x="1"/>
        <item h="1" x="0"/>
        <item h="1" x="3"/>
      </items>
    </pivotField>
    <pivotField axis="axisRow" compact="0" defaultSubtotal="0" outline="0" showAll="0">
      <items count="3">
        <item x="2"/>
        <item x="1"/>
        <item x="0"/>
      </items>
    </pivotField>
    <pivotField compact="0" defaultSubtotal="0" outline="0" showAll="0">
      <items count="3">
        <item x="0"/>
        <item x="1"/>
        <item x="2"/>
      </items>
    </pivotField>
    <pivotField compact="0" defaultSubtotal="0" outline="0" showAll="0">
      <items count="3">
        <item x="0"/>
        <item x="1"/>
        <item x="2"/>
      </items>
    </pivotField>
    <pivotField compact="0" defaultSubtotal="0" outline="0" showAll="0">
      <items count="5">
        <item x="0"/>
        <item x="1"/>
        <item x="2"/>
        <item x="3"/>
        <item x="4"/>
      </items>
    </pivotField>
    <pivotField compact="0" defaultSubtotal="0" outline="0" showAll="0">
      <items count="5">
        <item x="0"/>
        <item x="1"/>
        <item x="2"/>
        <item x="3"/>
        <item x="4"/>
      </items>
    </pivotField>
    <pivotField compact="0" defaultSubtotal="0" outline="0" showAll="0">
      <items count="6">
        <item x="0"/>
        <item x="1"/>
        <item x="2"/>
        <item x="3"/>
        <item x="4"/>
        <item x="5"/>
      </items>
    </pivotField>
    <pivotField compact="0" defaultSubtotal="0" outline="0" showAll="0">
      <items count="28"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1"/>
      </items>
    </pivotField>
    <pivotField compact="0" defaultSubtotal="0" outline="0" showAll="0">
      <items count="6">
        <item x="0"/>
        <item x="1"/>
        <item x="2"/>
        <item x="3"/>
        <item x="4"/>
        <item x="5"/>
      </items>
    </pivotField>
    <pivotField compact="0" defaultSubtotal="0" outline="0" showAl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defaultSubtotal="0" outline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</pivotFields>
  <rowFields count="2">
    <field x="10"/>
    <field x="11"/>
  </rowFields>
  <rowItems count="2">
    <i>
      <x/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收入" fld="3" baseField="0" baseItem="0"/>
    <dataField name="求和项:支出" fld="4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A8:C10" firstHeaderRow="0" firstDataRow="1" firstDataCol="1"/>
  <pivotFields count="21">
    <pivotField compact="0" defaultSubtotal="0" outline="0" showAll="0">
      <items count="58">
        <item x="2"/>
        <item x="0"/>
        <item x="11"/>
        <item x="12"/>
        <item x="13"/>
        <item x="14"/>
        <item x="15"/>
        <item x="16"/>
        <item x="17"/>
        <item x="18"/>
        <item x="19"/>
        <item x="20"/>
        <item x="3"/>
        <item x="21"/>
        <item x="22"/>
        <item x="23"/>
        <item x="24"/>
        <item x="25"/>
        <item x="26"/>
        <item x="27"/>
        <item x="28"/>
        <item x="29"/>
        <item x="30"/>
        <item x="4"/>
        <item x="31"/>
        <item x="32"/>
        <item x="33"/>
        <item x="34"/>
        <item x="35"/>
        <item x="36"/>
        <item x="37"/>
        <item x="38"/>
        <item x="39"/>
        <item x="40"/>
        <item x="5"/>
        <item x="41"/>
        <item x="42"/>
        <item x="43"/>
        <item x="44"/>
        <item x="45"/>
        <item x="46"/>
        <item x="47"/>
        <item x="48"/>
        <item x="49"/>
        <item x="50"/>
        <item x="6"/>
        <item x="51"/>
        <item x="52"/>
        <item x="53"/>
        <item x="54"/>
        <item x="55"/>
        <item x="56"/>
        <item x="7"/>
        <item x="8"/>
        <item x="9"/>
        <item x="10"/>
        <item x="1"/>
        <item x="57"/>
      </items>
    </pivotField>
    <pivotField compact="0" defaultSubtotal="0" outline="0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compact="0" defaultSubtotal="0" outline="0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</items>
    </pivotField>
    <pivotField dataField="1" compact="0" defaultSubtotal="0" outline="0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</pivotField>
    <pivotField dataField="1" compact="0" defaultSubtotal="0" outline="0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</items>
    </pivotField>
    <pivotField compact="0" defaultSubtotal="0" outline="0" showAll="0">
      <items count="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</items>
    </pivotField>
    <pivotField compact="0" defaultSubtotal="0" outline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defaultSubtotal="0" outline="0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</pivotField>
    <pivotField compact="0" defaultSubtotal="0" outline="0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</pivotField>
    <pivotField compact="0" defaultSubtotal="0" outline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defaultSubtotal="0" outline="0" multipleItemSelectionAllowed="1" showAll="0">
      <items count="4">
        <item x="2"/>
        <item h="1" x="1"/>
        <item h="1" x="0"/>
        <item h="1" x="3"/>
      </items>
    </pivotField>
    <pivotField compact="0" defaultSubtotal="0" outline="0" showAll="0">
      <items count="3">
        <item x="2"/>
        <item x="1"/>
        <item x="0"/>
      </items>
    </pivotField>
    <pivotField axis="axisRow" compact="0" defaultSubtotal="0" outline="0" multipleItemSelectionAllowed="1" showAll="0">
      <items count="3">
        <item h="1" x="0"/>
        <item h="1" x="1"/>
        <item x="2"/>
      </items>
    </pivotField>
    <pivotField compact="0" defaultSubtotal="0" outline="0" showAll="0">
      <items count="3">
        <item x="0"/>
        <item x="1"/>
        <item x="2"/>
      </items>
    </pivotField>
    <pivotField compact="0" defaultSubtotal="0" outline="0" showAll="0">
      <items count="5">
        <item x="0"/>
        <item x="1"/>
        <item x="2"/>
        <item x="3"/>
        <item x="4"/>
      </items>
    </pivotField>
    <pivotField compact="0" defaultSubtotal="0" outline="0" showAll="0">
      <items count="5">
        <item x="0"/>
        <item x="1"/>
        <item x="2"/>
        <item x="3"/>
        <item x="4"/>
      </items>
    </pivotField>
    <pivotField compact="0" defaultSubtotal="0" outline="0" showAll="0">
      <items count="6">
        <item x="0"/>
        <item x="1"/>
        <item x="2"/>
        <item x="3"/>
        <item x="4"/>
        <item x="5"/>
      </items>
    </pivotField>
    <pivotField compact="0" defaultSubtotal="0" outline="0" showAll="0">
      <items count="28"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1"/>
      </items>
    </pivotField>
    <pivotField compact="0" defaultSubtotal="0" outline="0" showAll="0">
      <items count="6">
        <item x="0"/>
        <item x="1"/>
        <item x="2"/>
        <item x="3"/>
        <item x="4"/>
        <item x="5"/>
      </items>
    </pivotField>
    <pivotField compact="0" defaultSubtotal="0" outline="0" showAl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defaultSubtotal="0" outline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</pivotFields>
  <rowFields count="1">
    <field x="12"/>
  </rowFields>
  <rowItems count="2"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收入" fld="3" baseField="0" baseItem="0"/>
    <dataField name="求和项:支出" fld="4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A13:C15" firstHeaderRow="0" firstDataRow="1" firstDataCol="1"/>
  <pivotFields count="21">
    <pivotField compact="0" defaultSubtotal="0" outline="0" showAll="0">
      <items count="58">
        <item x="2"/>
        <item x="0"/>
        <item x="11"/>
        <item x="12"/>
        <item x="13"/>
        <item x="14"/>
        <item x="15"/>
        <item x="16"/>
        <item x="17"/>
        <item x="18"/>
        <item x="19"/>
        <item x="20"/>
        <item x="3"/>
        <item x="21"/>
        <item x="22"/>
        <item x="23"/>
        <item x="24"/>
        <item x="25"/>
        <item x="26"/>
        <item x="27"/>
        <item x="28"/>
        <item x="29"/>
        <item x="30"/>
        <item x="4"/>
        <item x="31"/>
        <item x="32"/>
        <item x="33"/>
        <item x="34"/>
        <item x="35"/>
        <item x="36"/>
        <item x="37"/>
        <item x="38"/>
        <item x="39"/>
        <item x="40"/>
        <item x="5"/>
        <item x="41"/>
        <item x="42"/>
        <item x="43"/>
        <item x="44"/>
        <item x="45"/>
        <item x="46"/>
        <item x="47"/>
        <item x="48"/>
        <item x="49"/>
        <item x="50"/>
        <item x="6"/>
        <item x="51"/>
        <item x="52"/>
        <item x="53"/>
        <item x="54"/>
        <item x="55"/>
        <item x="56"/>
        <item x="7"/>
        <item x="8"/>
        <item x="9"/>
        <item x="10"/>
        <item x="1"/>
        <item x="57"/>
      </items>
    </pivotField>
    <pivotField compact="0" defaultSubtotal="0" outline="0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compact="0" defaultSubtotal="0" outline="0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</items>
    </pivotField>
    <pivotField dataField="1" compact="0" defaultSubtotal="0" outline="0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</pivotField>
    <pivotField dataField="1" compact="0" defaultSubtotal="0" outline="0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</items>
    </pivotField>
    <pivotField compact="0" defaultSubtotal="0" outline="0" showAll="0">
      <items count="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</items>
    </pivotField>
    <pivotField compact="0" defaultSubtotal="0" outline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defaultSubtotal="0" outline="0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</pivotField>
    <pivotField compact="0" defaultSubtotal="0" outline="0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</pivotField>
    <pivotField compact="0" defaultSubtotal="0" outline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defaultSubtotal="0" outline="0" multipleItemSelectionAllowed="1" showAll="0">
      <items count="4">
        <item x="2"/>
        <item h="1" x="1"/>
        <item h="1" x="0"/>
        <item h="1" x="3"/>
      </items>
    </pivotField>
    <pivotField compact="0" defaultSubtotal="0" outline="0" showAll="0">
      <items count="3">
        <item x="2"/>
        <item x="1"/>
        <item x="0"/>
      </items>
    </pivotField>
    <pivotField compact="0" defaultSubtotal="0" outline="0" multipleItemSelectionAllowed="1" showAll="0">
      <items count="3">
        <item h="1" x="0"/>
        <item h="1" x="1"/>
        <item x="2"/>
      </items>
    </pivotField>
    <pivotField axis="axisRow" compact="0" defaultSubtotal="0" outline="0" multipleItemSelectionAllowed="1" showAll="0">
      <items count="3">
        <item h="1" x="0"/>
        <item h="1" x="1"/>
        <item x="2"/>
      </items>
    </pivotField>
    <pivotField compact="0" defaultSubtotal="0" outline="0" showAll="0">
      <items count="5">
        <item x="0"/>
        <item x="1"/>
        <item x="2"/>
        <item x="3"/>
        <item x="4"/>
      </items>
    </pivotField>
    <pivotField compact="0" defaultSubtotal="0" outline="0" showAll="0">
      <items count="5">
        <item x="0"/>
        <item x="1"/>
        <item x="2"/>
        <item x="3"/>
        <item x="4"/>
      </items>
    </pivotField>
    <pivotField compact="0" defaultSubtotal="0" outline="0" showAll="0">
      <items count="6">
        <item x="0"/>
        <item x="1"/>
        <item x="2"/>
        <item x="3"/>
        <item x="4"/>
        <item x="5"/>
      </items>
    </pivotField>
    <pivotField compact="0" defaultSubtotal="0" outline="0" showAll="0">
      <items count="28"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1"/>
      </items>
    </pivotField>
    <pivotField compact="0" defaultSubtotal="0" outline="0" showAll="0">
      <items count="6">
        <item x="0"/>
        <item x="1"/>
        <item x="2"/>
        <item x="3"/>
        <item x="4"/>
        <item x="5"/>
      </items>
    </pivotField>
    <pivotField compact="0" defaultSubtotal="0" outline="0" showAl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defaultSubtotal="0" outline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</pivotFields>
  <rowFields count="1">
    <field x="13"/>
  </rowFields>
  <rowItems count="2"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收入" fld="3" baseField="0" baseItem="0"/>
    <dataField name="求和项:支出" fld="4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数据透视表4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F3:K7" firstHeaderRow="0" firstDataRow="1" firstDataCol="4" rowPageCount="1" colPageCount="1"/>
  <pivotFields count="21">
    <pivotField compact="0" defaultSubtotal="0" outline="0" showAll="0">
      <items count="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</items>
    </pivotField>
    <pivotField compact="0" defaultSubtotal="0" outline="0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compact="0" defaultSubtotal="0" outline="0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</items>
    </pivotField>
    <pivotField dataField="1" compact="0" defaultSubtotal="0" outline="0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</pivotField>
    <pivotField dataField="1" compact="0" defaultSubtotal="0" outline="0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</items>
    </pivotField>
    <pivotField compact="0" defaultSubtotal="0" outline="0" showAll="0">
      <items count="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</items>
    </pivotField>
    <pivotField compact="0" defaultSubtotal="0" outline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defaultSubtotal="0" outline="0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</pivotField>
    <pivotField compact="0" defaultSubtotal="0" outline="0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</pivotField>
    <pivotField compact="0" defaultSubtotal="0" outline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defaultSubtotal="0" outline="0" multipleItemSelectionAllowed="1" showAll="0">
      <items count="4">
        <item x="2"/>
        <item h="1" x="1"/>
        <item h="1" x="0"/>
        <item h="1" x="3"/>
      </items>
    </pivotField>
    <pivotField compact="0" defaultSubtotal="0" outline="0" showAll="0">
      <items count="3">
        <item x="2"/>
        <item x="1"/>
        <item x="0"/>
      </items>
    </pivotField>
    <pivotField compact="0" defaultSubtotal="0" outline="0" showAll="0">
      <items count="3">
        <item x="0"/>
        <item x="1"/>
        <item x="2"/>
      </items>
    </pivotField>
    <pivotField compact="0" defaultSubtotal="0" outline="0" showAll="0">
      <items count="3">
        <item x="0"/>
        <item x="1"/>
        <item x="2"/>
      </items>
    </pivotField>
    <pivotField axis="axisPage" compact="0" defaultSubtotal="0" outline="0" multipleItemSelectionAllowed="1" showAll="0">
      <items count="5">
        <item h="1" x="0"/>
        <item h="1" x="1"/>
        <item h="1" x="2"/>
        <item x="3"/>
        <item h="1" x="4"/>
      </items>
    </pivotField>
    <pivotField axis="axisRow" compact="0" defaultSubtotal="0" outline="0" showAll="0">
      <items count="5">
        <item x="0"/>
        <item x="1"/>
        <item x="2"/>
        <item x="3"/>
        <item x="4"/>
      </items>
    </pivotField>
    <pivotField axis="axisRow" compact="0" defaultSubtotal="0" outline="0" showAll="0">
      <items count="6">
        <item x="0"/>
        <item x="1"/>
        <item x="2"/>
        <item x="3"/>
        <item x="4"/>
        <item x="5"/>
      </items>
    </pivotField>
    <pivotField compact="0" defaultSubtotal="0" outline="0" showAll="0">
      <items count="28"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1"/>
      </items>
    </pivotField>
    <pivotField axis="axisRow" compact="0" defaultSubtotal="0" outline="0" showAll="0">
      <items count="6">
        <item x="0"/>
        <item x="1"/>
        <item x="2"/>
        <item x="3"/>
        <item x="4"/>
        <item x="5"/>
      </items>
    </pivotField>
    <pivotField axis="axisRow" compact="0" defaultSubtotal="0" outline="0" showAl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defaultSubtotal="0" outline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</pivotFields>
  <rowFields count="4">
    <field x="18"/>
    <field x="19"/>
    <field x="15"/>
    <field x="16"/>
  </rowFields>
  <rowItems count="4">
    <i>
      <x v="3"/>
      <x v="4"/>
      <x v="3"/>
      <x v="3"/>
    </i>
    <i r="1">
      <x v="9"/>
      <x v="3"/>
      <x v="3"/>
    </i>
    <i>
      <x v="4"/>
      <x v="6"/>
      <x v="4"/>
      <x v="5"/>
    </i>
    <i t="grand">
      <x/>
    </i>
  </rowItems>
  <colFields count="1">
    <field x="-2"/>
  </colFields>
  <colItems count="2">
    <i>
      <x/>
    </i>
    <i i="1">
      <x v="1"/>
    </i>
  </colItems>
  <pageFields count="1">
    <pageField fld="14"/>
  </pageFields>
  <dataFields count="2">
    <dataField name="求和项:收入" fld="3" baseField="0" baseItem="0"/>
    <dataField name="求和项:支出" fld="4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数据透视表5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F13:K19" firstHeaderRow="0" firstDataRow="1" firstDataCol="4" rowPageCount="1" colPageCount="1"/>
  <pivotFields count="21">
    <pivotField compact="0" defaultSubtotal="0" outline="0" showAll="0">
      <items count="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</items>
    </pivotField>
    <pivotField compact="0" defaultSubtotal="0" outline="0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compact="0" defaultSubtotal="0" outline="0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</items>
    </pivotField>
    <pivotField dataField="1" compact="0" defaultSubtotal="0" outline="0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</pivotField>
    <pivotField dataField="1" compact="0" defaultSubtotal="0" outline="0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</items>
    </pivotField>
    <pivotField compact="0" defaultSubtotal="0" outline="0" showAll="0">
      <items count="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</items>
    </pivotField>
    <pivotField compact="0" defaultSubtotal="0" outline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defaultSubtotal="0" outline="0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</pivotField>
    <pivotField compact="0" defaultSubtotal="0" outline="0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</pivotField>
    <pivotField compact="0" defaultSubtotal="0" outline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defaultSubtotal="0" outline="0" multipleItemSelectionAllowed="1" showAll="0">
      <items count="4">
        <item x="2"/>
        <item h="1" x="1"/>
        <item h="1" x="0"/>
        <item h="1" x="3"/>
      </items>
    </pivotField>
    <pivotField compact="0" defaultSubtotal="0" outline="0" showAll="0">
      <items count="3">
        <item x="2"/>
        <item x="1"/>
        <item x="0"/>
      </items>
    </pivotField>
    <pivotField compact="0" defaultSubtotal="0" outline="0" showAll="0">
      <items count="3">
        <item x="0"/>
        <item x="1"/>
        <item x="2"/>
      </items>
    </pivotField>
    <pivotField compact="0" defaultSubtotal="0" outline="0" showAll="0">
      <items count="3">
        <item x="0"/>
        <item x="1"/>
        <item x="2"/>
      </items>
    </pivotField>
    <pivotField axis="axisPage" compact="0" defaultSubtotal="0" outline="0" multipleItemSelectionAllowed="1" showAll="0">
      <items count="5">
        <item h="1" x="0"/>
        <item h="1" x="1"/>
        <item x="2"/>
        <item h="1" x="3"/>
        <item h="1" x="4"/>
      </items>
    </pivotField>
    <pivotField axis="axisRow" compact="0" defaultSubtotal="0" outline="0" showAll="0">
      <items count="5">
        <item x="0"/>
        <item x="1"/>
        <item x="2"/>
        <item x="3"/>
        <item x="4"/>
      </items>
    </pivotField>
    <pivotField axis="axisRow" compact="0" defaultSubtotal="0" outline="0" showAll="0">
      <items count="6">
        <item x="0"/>
        <item x="1"/>
        <item x="2"/>
        <item x="3"/>
        <item x="4"/>
        <item x="5"/>
      </items>
    </pivotField>
    <pivotField compact="0" defaultSubtotal="0" outline="0" showAll="0">
      <items count="28"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1"/>
      </items>
    </pivotField>
    <pivotField axis="axisRow" compact="0" defaultSubtotal="0" outline="0" showAll="0">
      <items count="6">
        <item x="0"/>
        <item x="1"/>
        <item x="2"/>
        <item x="3"/>
        <item x="4"/>
        <item x="5"/>
      </items>
    </pivotField>
    <pivotField axis="axisRow" compact="0" defaultSubtotal="0" outline="0" showAl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defaultSubtotal="0" outline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</pivotFields>
  <rowFields count="4">
    <field x="18"/>
    <field x="19"/>
    <field x="15"/>
    <field x="16"/>
  </rowFields>
  <rowItems count="6">
    <i>
      <x v="2"/>
      <x v="2"/>
      <x v="2"/>
      <x v="2"/>
    </i>
    <i r="1">
      <x v="3"/>
      <x v="3"/>
      <x v="3"/>
    </i>
    <i r="1">
      <x v="5"/>
      <x v="4"/>
      <x v="4"/>
    </i>
    <i r="1">
      <x v="8"/>
      <x v="2"/>
      <x v="2"/>
    </i>
    <i>
      <x v="5"/>
      <x v="7"/>
      <x v="3"/>
      <x v="3"/>
    </i>
    <i t="grand">
      <x/>
    </i>
  </rowItems>
  <colFields count="1">
    <field x="-2"/>
  </colFields>
  <colItems count="2">
    <i>
      <x/>
    </i>
    <i i="1">
      <x v="1"/>
    </i>
  </colItems>
  <pageFields count="1">
    <pageField fld="14"/>
  </pageFields>
  <dataFields count="2">
    <dataField name="求和项:收入" fld="3" baseField="0" baseItem="0"/>
    <dataField name="求和项:支出" fld="4" baseField="0" baseItem="0"/>
  </dataFields>
  <formats count="3">
    <format dxfId="0">
      <pivotArea collapsedLevelsAreSubtotals="1" fieldPosition="0">
        <references count="5">
          <reference field="16" count="1" selected="0">
            <x v="4"/>
          </reference>
          <reference field="15" count="1" selected="0">
            <x v="4"/>
          </reference>
          <reference field="19" count="1" selected="0">
            <x v="5"/>
          </reference>
          <reference field="18" count="1" selected="0">
            <x v="2"/>
          </reference>
          <reference field="4294967294" count="1" selected="0">
            <x v="1"/>
          </reference>
        </references>
      </pivotArea>
    </format>
    <format dxfId="1">
      <pivotArea collapsedLevelsAreSubtotals="1" fieldPosition="0">
        <references count="5">
          <reference field="16" count="1" selected="0">
            <x v="3"/>
          </reference>
          <reference field="15" count="1" selected="0">
            <x v="3"/>
          </reference>
          <reference field="19" count="1" selected="0">
            <x v="3"/>
          </reference>
          <reference field="18" count="1" selected="0">
            <x v="2"/>
          </reference>
          <reference field="4294967294" count="1" selected="0">
            <x v="1"/>
          </reference>
        </references>
      </pivotArea>
    </format>
    <format dxfId="2">
      <pivotArea collapsedLevelsAreSubtotals="1" fieldPosition="0">
        <references count="5">
          <reference field="16" count="1" selected="0">
            <x v="3"/>
          </reference>
          <reference field="15" count="1" selected="0">
            <x v="3"/>
          </reference>
          <reference field="19" count="1" selected="0">
            <x v="7"/>
          </reference>
          <reference field="18" count="1" selected="0">
            <x v="5"/>
          </reference>
          <reference field="4294967294" count="1" selected="0">
            <x v="1"/>
          </reference>
        </references>
      </pivotArea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数据透视表6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N3:R8" firstHeaderRow="0" firstDataRow="1" firstDataCol="3" rowPageCount="1" colPageCount="1"/>
  <pivotFields count="21">
    <pivotField compact="0" defaultSubtotal="0" outline="0" showAll="0">
      <items count="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</items>
    </pivotField>
    <pivotField compact="0" defaultSubtotal="0" outline="0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compact="0" defaultSubtotal="0" outline="0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</items>
    </pivotField>
    <pivotField dataField="1" compact="0" defaultSubtotal="0" outline="0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</pivotField>
    <pivotField dataField="1" compact="0" defaultSubtotal="0" outline="0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</items>
    </pivotField>
    <pivotField compact="0" defaultSubtotal="0" outline="0" showAll="0">
      <items count="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</items>
    </pivotField>
    <pivotField compact="0" defaultSubtotal="0" outline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defaultSubtotal="0" outline="0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</pivotField>
    <pivotField compact="0" defaultSubtotal="0" outline="0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</pivotField>
    <pivotField compact="0" defaultSubtotal="0" outline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defaultSubtotal="0" outline="0" multipleItemSelectionAllowed="1" showAll="0">
      <items count="4">
        <item x="2"/>
        <item h="1" x="1"/>
        <item h="1" x="0"/>
        <item h="1" x="3"/>
      </items>
    </pivotField>
    <pivotField compact="0" defaultSubtotal="0" outline="0" showAll="0">
      <items count="3">
        <item x="2"/>
        <item x="1"/>
        <item x="0"/>
      </items>
    </pivotField>
    <pivotField compact="0" defaultSubtotal="0" outline="0" showAll="0">
      <items count="3">
        <item x="0"/>
        <item x="1"/>
        <item x="2"/>
      </items>
    </pivotField>
    <pivotField compact="0" defaultSubtotal="0" outline="0" showAll="0">
      <items count="3">
        <item x="0"/>
        <item x="1"/>
        <item x="2"/>
      </items>
    </pivotField>
    <pivotField compact="0" defaultSubtotal="0" outline="0" multipleItemSelectionAllowed="1" showAll="0">
      <items count="5">
        <item h="1" x="0"/>
        <item h="1" x="1"/>
        <item h="1" x="2"/>
        <item x="3"/>
        <item h="1" x="4"/>
      </items>
    </pivotField>
    <pivotField axis="axisPage" compact="0" defaultSubtotal="0" outline="0" multipleItemSelectionAllowed="1" showAll="0">
      <items count="5">
        <item h="1" x="0"/>
        <item h="1" x="1"/>
        <item h="1" x="2"/>
        <item x="3"/>
        <item h="1" x="4"/>
      </items>
    </pivotField>
    <pivotField axis="axisRow" compact="0" defaultSubtotal="0" outline="0" showAll="0">
      <items count="6">
        <item x="0"/>
        <item x="1"/>
        <item x="2"/>
        <item x="3"/>
        <item x="4"/>
        <item x="5"/>
      </items>
    </pivotField>
    <pivotField compact="0" defaultSubtotal="0" outline="0" showAll="0">
      <items count="28"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1"/>
      </items>
    </pivotField>
    <pivotField axis="axisRow" compact="0" defaultSubtotal="0" outline="0" showAll="0">
      <items count="6">
        <item x="0"/>
        <item x="1"/>
        <item x="2"/>
        <item x="3"/>
        <item x="4"/>
        <item x="5"/>
      </items>
    </pivotField>
    <pivotField axis="axisRow" compact="0" defaultSubtotal="0" outline="0" showAl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defaultSubtotal="0" outline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</pivotFields>
  <rowFields count="3">
    <field x="18"/>
    <field x="19"/>
    <field x="16"/>
  </rowFields>
  <rowItems count="5">
    <i>
      <x v="2"/>
      <x v="3"/>
      <x v="3"/>
    </i>
    <i>
      <x v="3"/>
      <x v="4"/>
      <x v="3"/>
    </i>
    <i r="1">
      <x v="9"/>
      <x v="3"/>
    </i>
    <i>
      <x v="5"/>
      <x v="7"/>
      <x v="3"/>
    </i>
    <i t="grand">
      <x/>
    </i>
  </rowItems>
  <colFields count="1">
    <field x="-2"/>
  </colFields>
  <colItems count="2">
    <i>
      <x/>
    </i>
    <i i="1">
      <x v="1"/>
    </i>
  </colItems>
  <pageFields count="1">
    <pageField fld="15"/>
  </pageFields>
  <dataFields count="2">
    <dataField name="求和项:收入" fld="3" baseField="0" baseItem="0"/>
    <dataField name="求和项:支出" fld="4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数据透视表10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T3:X6" firstHeaderRow="0" firstDataRow="1" firstDataCol="3" rowPageCount="1" colPageCount="1"/>
  <pivotFields count="21">
    <pivotField compact="0" defaultSubtotal="0" outline="0" showAll="0">
      <items count="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</items>
    </pivotField>
    <pivotField compact="0" defaultSubtotal="0" outline="0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compact="0" defaultSubtotal="0" outline="0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</items>
    </pivotField>
    <pivotField dataField="1" compact="0" defaultSubtotal="0" outline="0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</pivotField>
    <pivotField dataField="1" compact="0" defaultSubtotal="0" outline="0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</items>
    </pivotField>
    <pivotField compact="0" defaultSubtotal="0" outline="0" showAll="0">
      <items count="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</items>
    </pivotField>
    <pivotField compact="0" defaultSubtotal="0" outline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defaultSubtotal="0" outline="0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</pivotField>
    <pivotField compact="0" defaultSubtotal="0" outline="0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</pivotField>
    <pivotField compact="0" defaultSubtotal="0" outline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defaultSubtotal="0" outline="0" multipleItemSelectionAllowed="1" showAll="0">
      <items count="4">
        <item x="2"/>
        <item h="1" x="1"/>
        <item h="1" x="0"/>
        <item h="1" x="3"/>
      </items>
    </pivotField>
    <pivotField compact="0" defaultSubtotal="0" outline="0" showAll="0">
      <items count="3">
        <item x="2"/>
        <item x="1"/>
        <item x="0"/>
      </items>
    </pivotField>
    <pivotField compact="0" defaultSubtotal="0" outline="0" showAll="0">
      <items count="3">
        <item x="0"/>
        <item x="1"/>
        <item x="2"/>
      </items>
    </pivotField>
    <pivotField compact="0" defaultSubtotal="0" outline="0" showAll="0">
      <items count="3">
        <item x="0"/>
        <item x="1"/>
        <item x="2"/>
      </items>
    </pivotField>
    <pivotField compact="0" defaultSubtotal="0" outline="0" multipleItemSelectionAllowed="1" showAll="0">
      <items count="5">
        <item h="1" x="0"/>
        <item h="1" x="1"/>
        <item h="1" x="2"/>
        <item x="3"/>
        <item h="1" x="4"/>
      </items>
    </pivotField>
    <pivotField axis="axisPage" compact="0" defaultSubtotal="0" outline="0" multipleItemSelectionAllowed="1" showAll="0">
      <items count="5">
        <item h="1" x="0"/>
        <item h="1" x="1"/>
        <item x="2"/>
        <item h="1" x="3"/>
        <item h="1" x="4"/>
      </items>
    </pivotField>
    <pivotField axis="axisRow" compact="0" defaultSubtotal="0" outline="0" showAll="0">
      <items count="6">
        <item x="0"/>
        <item x="1"/>
        <item x="2"/>
        <item x="3"/>
        <item x="4"/>
        <item x="5"/>
      </items>
    </pivotField>
    <pivotField compact="0" defaultSubtotal="0" outline="0" showAll="0">
      <items count="28"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1"/>
      </items>
    </pivotField>
    <pivotField axis="axisRow" compact="0" defaultSubtotal="0" outline="0" showAll="0">
      <items count="6">
        <item x="0"/>
        <item x="1"/>
        <item x="2"/>
        <item x="3"/>
        <item x="4"/>
        <item x="5"/>
      </items>
    </pivotField>
    <pivotField axis="axisRow" compact="0" defaultSubtotal="0" outline="0" showAl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defaultSubtotal="0" outline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</pivotFields>
  <rowFields count="3">
    <field x="18"/>
    <field x="19"/>
    <field x="16"/>
  </rowFields>
  <rowItems count="3">
    <i>
      <x v="2"/>
      <x v="2"/>
      <x v="2"/>
    </i>
    <i r="1">
      <x v="8"/>
      <x v="2"/>
    </i>
    <i t="grand">
      <x/>
    </i>
  </rowItems>
  <colFields count="1">
    <field x="-2"/>
  </colFields>
  <colItems count="2">
    <i>
      <x/>
    </i>
    <i i="1">
      <x v="1"/>
    </i>
  </colItems>
  <pageFields count="1">
    <pageField fld="15"/>
  </pageFields>
  <dataFields count="2">
    <dataField name="求和项:收入" fld="3" baseField="0" baseItem="0"/>
    <dataField name="求和项:支出" fld="4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数据透视表8" cacheId="1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A4:M17" firstHeaderRow="0" firstDataRow="1" firstDataCol="8" rowPageCount="2" colPageCount="1"/>
  <pivotFields count="34">
    <pivotField compact="0" defaultSubtotal="0" outline="0" showAll="0">
      <items count="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</items>
    </pivotField>
    <pivotField compact="0" defaultSubtotal="0" outline="0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compact="0" defaultSubtotal="0" outline="0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</items>
    </pivotField>
    <pivotField compact="0" defaultSubtotal="0" outline="0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</pivotField>
    <pivotField compact="0" defaultSubtotal="0" outline="0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</items>
    </pivotField>
    <pivotField compact="0" defaultSubtotal="0" outline="0" showAll="0">
      <items count="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</items>
    </pivotField>
    <pivotField compact="0" defaultSubtotal="0" outline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defaultSubtotal="0" outline="0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</pivotField>
    <pivotField compact="0" defaultSubtotal="0" outline="0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</pivotField>
    <pivotField compact="0" defaultSubtotal="0" outline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defaultSubtotal="0" outline="0" showAll="0">
      <items count="4">
        <item x="0"/>
        <item x="1"/>
        <item x="2"/>
        <item x="3"/>
      </items>
    </pivotField>
    <pivotField compact="0" defaultSubtotal="0" outline="0" showAll="0">
      <items count="3">
        <item x="0"/>
        <item x="1"/>
        <item x="2"/>
      </items>
    </pivotField>
    <pivotField compact="0" defaultSubtotal="0" outline="0" showAll="0">
      <items count="3">
        <item x="0"/>
        <item x="1"/>
        <item x="2"/>
      </items>
    </pivotField>
    <pivotField compact="0" defaultSubtotal="0" outline="0" showAll="0">
      <items count="3">
        <item x="0"/>
        <item x="1"/>
        <item x="2"/>
      </items>
    </pivotField>
    <pivotField axis="axisPage" compact="0" defaultSubtotal="0" outline="0" multipleItemSelectionAllowed="1" showAll="0">
      <items count="5">
        <item h="1" x="0"/>
        <item x="3"/>
        <item h="1" x="1"/>
        <item h="1" x="2"/>
        <item h="1" x="4"/>
      </items>
    </pivotField>
    <pivotField compact="0" defaultSubtotal="0" outline="0" showAll="0">
      <items count="5">
        <item x="0"/>
        <item x="1"/>
        <item x="2"/>
        <item x="3"/>
        <item x="4"/>
      </items>
    </pivotField>
    <pivotField axis="axisPage" compact="0" defaultSubtotal="0" outline="0" multipleItemSelectionAllowed="1" showAll="0">
      <items count="6">
        <item h="1" x="4"/>
        <item h="1" x="2"/>
        <item x="5"/>
        <item h="1" x="3"/>
        <item h="1" x="1"/>
        <item h="1" x="0"/>
      </items>
    </pivotField>
    <pivotField axis="axisRow" compact="0" defaultSubtotal="0" outline="0" showAll="0">
      <items count="28">
        <item x="1"/>
        <item x="2"/>
        <item x="12"/>
        <item x="11"/>
        <item x="14"/>
        <item x="22"/>
        <item x="17"/>
        <item x="21"/>
        <item x="9"/>
        <item x="7"/>
        <item x="26"/>
        <item x="16"/>
        <item x="5"/>
        <item x="25"/>
        <item x="6"/>
        <item x="15"/>
        <item x="19"/>
        <item x="3"/>
        <item x="20"/>
        <item x="23"/>
        <item x="10"/>
        <item x="4"/>
        <item x="27"/>
        <item x="24"/>
        <item x="13"/>
        <item x="8"/>
        <item x="18"/>
        <item x="0"/>
      </items>
    </pivotField>
    <pivotField compact="0" defaultSubtotal="0" outline="0" showAll="0">
      <items count="6">
        <item x="0"/>
        <item x="1"/>
        <item x="2"/>
        <item x="3"/>
        <item x="4"/>
        <item x="5"/>
      </items>
    </pivotField>
    <pivotField compact="0" defaultSubtotal="0" outline="0" showAl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defaultSubtotal="0" outline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axis="axisRow" compact="0" defaultSubtotal="0" outline="0" showAll="0">
      <items count="2">
        <item x="0"/>
        <item x="1"/>
      </items>
    </pivotField>
    <pivotField compact="0" defaultSubtotal="0" outline="0" showAll="0">
      <items count="3">
        <item x="0"/>
        <item x="1"/>
        <item x="2"/>
      </items>
    </pivotField>
    <pivotField axis="axisRow" compact="0" defaultSubtotal="0" outline="0" showAll="0">
      <items count="2">
        <item x="1"/>
        <item x="0"/>
      </items>
    </pivotField>
    <pivotField axis="axisRow" compact="0" defaultSubtotal="0" outline="0" showAll="0">
      <items count="3">
        <item x="0"/>
        <item x="1"/>
        <item x="2"/>
      </items>
    </pivotField>
    <pivotField axis="axisRow" compact="0" defaultSubtotal="0" outline="0" showAll="0">
      <items count="2">
        <item x="1"/>
        <item x="0"/>
      </items>
    </pivotField>
    <pivotField axis="axisRow" compact="0" defaultSubtotal="0" outline="0" showAll="0">
      <items count="2">
        <item x="1"/>
        <item x="0"/>
      </items>
    </pivotField>
    <pivotField axis="axisRow" compact="0" defaultSubtotal="0" outline="0" showAll="0">
      <items count="2">
        <item x="1"/>
        <item x="0"/>
      </items>
    </pivotField>
    <pivotField axis="axisRow" compact="0" defaultSubtotal="0" outline="0" showAll="0">
      <items count="2">
        <item x="1"/>
        <item x="0"/>
      </items>
    </pivotField>
    <pivotField dataField="1" compact="0" defaultSubtotal="0" outline="0" showAll="0">
      <items count="2">
        <item x="1"/>
        <item x="0"/>
      </items>
    </pivotField>
    <pivotField dataField="1" compact="0" defaultSubtotal="0" outline="0" showAll="0">
      <items count="3">
        <item x="0"/>
        <item x="1"/>
        <item x="2"/>
      </items>
    </pivotField>
    <pivotField dataField="1" compact="0" defaultSubtotal="0" outline="0" showAll="0">
      <items count="2">
        <item x="0"/>
        <item x="1"/>
      </items>
    </pivotField>
    <pivotField dataField="1" compact="0" defaultSubtotal="0" outline="0" showAll="0">
      <items count="3">
        <item x="0"/>
        <item x="1"/>
        <item x="2"/>
      </items>
    </pivotField>
    <pivotField dataField="1" compact="0" defaultSubtotal="0" outline="0" showAll="0">
      <items count="2">
        <item x="0"/>
        <item x="1"/>
      </items>
    </pivotField>
  </pivotFields>
  <rowFields count="8">
    <field x="17"/>
    <field x="21"/>
    <field x="23"/>
    <field x="24"/>
    <field x="25"/>
    <field x="26"/>
    <field x="27"/>
    <field x="28"/>
  </rowFields>
  <rowItems count="13">
    <i>
      <x v="6"/>
      <x/>
      <x v="1"/>
      <x v="2"/>
      <x v="1"/>
      <x v="1"/>
      <x v="1"/>
      <x v="1"/>
    </i>
    <i>
      <x v="7"/>
      <x/>
      <x v="1"/>
      <x v="2"/>
      <x v="1"/>
      <x v="1"/>
      <x v="1"/>
      <x v="1"/>
    </i>
    <i>
      <x v="8"/>
      <x/>
      <x v="1"/>
      <x v="2"/>
      <x v="1"/>
      <x v="1"/>
      <x v="1"/>
      <x v="1"/>
    </i>
    <i>
      <x v="9"/>
      <x/>
      <x v="1"/>
      <x v="2"/>
      <x v="1"/>
      <x v="1"/>
      <x v="1"/>
      <x v="1"/>
    </i>
    <i>
      <x v="10"/>
      <x/>
      <x v="1"/>
      <x v="2"/>
      <x v="1"/>
      <x v="1"/>
      <x v="1"/>
      <x v="1"/>
    </i>
    <i>
      <x v="12"/>
      <x/>
      <x v="1"/>
      <x v="2"/>
      <x v="1"/>
      <x v="1"/>
      <x v="1"/>
      <x v="1"/>
    </i>
    <i>
      <x v="13"/>
      <x/>
      <x v="1"/>
      <x v="2"/>
      <x v="1"/>
      <x v="1"/>
      <x v="1"/>
      <x v="1"/>
    </i>
    <i>
      <x v="14"/>
      <x/>
      <x v="1"/>
      <x v="2"/>
      <x v="1"/>
      <x v="1"/>
      <x v="1"/>
      <x v="1"/>
    </i>
    <i>
      <x v="20"/>
      <x/>
      <x v="1"/>
      <x v="2"/>
      <x v="1"/>
      <x v="1"/>
      <x v="1"/>
      <x v="1"/>
    </i>
    <i>
      <x v="24"/>
      <x/>
      <x v="1"/>
      <x v="2"/>
      <x v="1"/>
      <x v="1"/>
      <x v="1"/>
      <x v="1"/>
    </i>
    <i>
      <x v="25"/>
      <x/>
      <x v="1"/>
      <x v="2"/>
      <x v="1"/>
      <x v="1"/>
      <x v="1"/>
      <x v="1"/>
    </i>
    <i>
      <x v="26"/>
      <x/>
      <x v="1"/>
      <x v="2"/>
      <x v="1"/>
      <x v="1"/>
      <x v="1"/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2">
    <pageField fld="14"/>
    <pageField fld="16"/>
  </pageFields>
  <dataFields count="5">
    <dataField name="求和项:金额" fld="29" baseField="0" baseItem="0"/>
    <dataField name="求和项:已开票" fld="30" baseField="0" baseItem="0"/>
    <dataField name="求和项:未开票" fld="31" baseField="0" baseItem="0"/>
    <dataField name="求和项:已收/付" fld="32" baseField="0" baseItem="0"/>
    <dataField name="求和项:未收/付" fld="33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数据透视表9" cacheId="1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A22:M35" firstHeaderRow="0" firstDataRow="1" firstDataCol="8" rowPageCount="2" colPageCount="1"/>
  <pivotFields count="34">
    <pivotField compact="0" defaultSubtotal="0" outline="0" showAll="0">
      <items count="58">
        <item x="2"/>
        <item x="0"/>
        <item x="11"/>
        <item x="12"/>
        <item x="13"/>
        <item x="14"/>
        <item x="15"/>
        <item x="16"/>
        <item x="17"/>
        <item x="18"/>
        <item x="19"/>
        <item x="20"/>
        <item x="3"/>
        <item x="21"/>
        <item x="22"/>
        <item x="23"/>
        <item x="24"/>
        <item x="25"/>
        <item x="26"/>
        <item x="27"/>
        <item x="28"/>
        <item x="29"/>
        <item x="30"/>
        <item x="4"/>
        <item x="31"/>
        <item x="32"/>
        <item x="33"/>
        <item x="34"/>
        <item x="35"/>
        <item x="36"/>
        <item x="37"/>
        <item x="38"/>
        <item x="39"/>
        <item x="40"/>
        <item x="5"/>
        <item x="41"/>
        <item x="42"/>
        <item x="43"/>
        <item x="44"/>
        <item x="45"/>
        <item x="46"/>
        <item x="47"/>
        <item x="48"/>
        <item x="49"/>
        <item x="50"/>
        <item x="6"/>
        <item x="51"/>
        <item x="52"/>
        <item x="53"/>
        <item x="54"/>
        <item x="55"/>
        <item x="56"/>
        <item x="7"/>
        <item x="8"/>
        <item x="9"/>
        <item x="10"/>
        <item x="1"/>
        <item x="57"/>
      </items>
    </pivotField>
    <pivotField compact="0" defaultSubtotal="0" outline="0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compact="0" defaultSubtotal="0" outline="0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</items>
    </pivotField>
    <pivotField compact="0" defaultSubtotal="0" outline="0"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</pivotField>
    <pivotField compact="0" defaultSubtotal="0" outline="0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</items>
    </pivotField>
    <pivotField compact="0" defaultSubtotal="0" outline="0" showAll="0">
      <items count="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</items>
    </pivotField>
    <pivotField compact="0" defaultSubtotal="0" outline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defaultSubtotal="0" outline="0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</pivotField>
    <pivotField compact="0" defaultSubtotal="0" outline="0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</items>
    </pivotField>
    <pivotField compact="0" defaultSubtotal="0" outline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defaultSubtotal="0" outline="0" showAll="0">
      <items count="4">
        <item x="0"/>
        <item x="1"/>
        <item x="2"/>
        <item x="3"/>
      </items>
    </pivotField>
    <pivotField compact="0" defaultSubtotal="0" outline="0" showAll="0">
      <items count="3">
        <item x="0"/>
        <item x="1"/>
        <item x="2"/>
      </items>
    </pivotField>
    <pivotField compact="0" defaultSubtotal="0" outline="0" showAll="0">
      <items count="3">
        <item x="0"/>
        <item x="1"/>
        <item x="2"/>
      </items>
    </pivotField>
    <pivotField compact="0" defaultSubtotal="0" outline="0" showAll="0">
      <items count="3">
        <item x="0"/>
        <item x="1"/>
        <item x="2"/>
      </items>
    </pivotField>
    <pivotField axis="axisPage" compact="0" defaultSubtotal="0" outline="0" multipleItemSelectionAllowed="1" showAll="0">
      <items count="5">
        <item h="1" x="0"/>
        <item h="1" x="3"/>
        <item h="1" x="1"/>
        <item x="2"/>
        <item h="1" x="4"/>
      </items>
    </pivotField>
    <pivotField compact="0" defaultSubtotal="0" outline="0" showAll="0">
      <items count="5">
        <item x="0"/>
        <item x="1"/>
        <item x="2"/>
        <item x="3"/>
        <item x="4"/>
      </items>
    </pivotField>
    <pivotField axis="axisPage" compact="0" defaultSubtotal="0" outline="0" multipleItemSelectionAllowed="1" showAll="0">
      <items count="6">
        <item x="4"/>
        <item h="1" x="2"/>
        <item h="1" x="5"/>
        <item h="1" x="3"/>
        <item h="1" x="1"/>
        <item h="1" x="0"/>
      </items>
    </pivotField>
    <pivotField axis="axisRow" compact="0" defaultSubtotal="0" outline="0" showAll="0">
      <items count="28">
        <item x="1"/>
        <item x="2"/>
        <item x="12"/>
        <item x="11"/>
        <item x="14"/>
        <item x="22"/>
        <item x="17"/>
        <item x="21"/>
        <item x="9"/>
        <item x="7"/>
        <item x="26"/>
        <item x="16"/>
        <item x="5"/>
        <item x="25"/>
        <item x="6"/>
        <item x="15"/>
        <item x="19"/>
        <item x="3"/>
        <item x="20"/>
        <item x="23"/>
        <item x="10"/>
        <item x="4"/>
        <item x="27"/>
        <item x="24"/>
        <item x="13"/>
        <item x="8"/>
        <item x="18"/>
        <item x="0"/>
      </items>
    </pivotField>
    <pivotField compact="0" defaultSubtotal="0" outline="0" showAll="0">
      <items count="6">
        <item x="0"/>
        <item x="1"/>
        <item x="2"/>
        <item x="3"/>
        <item x="4"/>
        <item x="5"/>
      </items>
    </pivotField>
    <pivotField compact="0" defaultSubtotal="0" outline="0" showAl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defaultSubtotal="0" outline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axis="axisRow" compact="0" defaultSubtotal="0" outline="0" showAll="0">
      <items count="2">
        <item x="0"/>
        <item x="1"/>
      </items>
    </pivotField>
    <pivotField compact="0" defaultSubtotal="0" outline="0" showAll="0">
      <items count="3">
        <item x="0"/>
        <item x="1"/>
        <item x="2"/>
      </items>
    </pivotField>
    <pivotField axis="axisRow" compact="0" defaultSubtotal="0" outline="0" showAll="0">
      <items count="2">
        <item x="1"/>
        <item x="0"/>
      </items>
    </pivotField>
    <pivotField axis="axisRow" compact="0" defaultSubtotal="0" outline="0" showAll="0">
      <items count="3">
        <item x="0"/>
        <item x="1"/>
        <item x="2"/>
      </items>
    </pivotField>
    <pivotField axis="axisRow" compact="0" defaultSubtotal="0" outline="0" showAll="0">
      <items count="2">
        <item x="1"/>
        <item x="0"/>
      </items>
    </pivotField>
    <pivotField axis="axisRow" compact="0" defaultSubtotal="0" outline="0" showAll="0">
      <items count="2">
        <item x="1"/>
        <item x="0"/>
      </items>
    </pivotField>
    <pivotField axis="axisRow" compact="0" defaultSubtotal="0" outline="0" showAll="0">
      <items count="2">
        <item x="1"/>
        <item x="0"/>
      </items>
    </pivotField>
    <pivotField axis="axisRow" compact="0" defaultSubtotal="0" outline="0" showAll="0">
      <items count="2">
        <item x="1"/>
        <item x="0"/>
      </items>
    </pivotField>
    <pivotField dataField="1" compact="0" defaultSubtotal="0" outline="0" showAll="0">
      <items count="2">
        <item x="1"/>
        <item x="0"/>
      </items>
    </pivotField>
    <pivotField dataField="1" compact="0" defaultSubtotal="0" outline="0" showAll="0">
      <items count="3">
        <item x="0"/>
        <item x="1"/>
        <item x="2"/>
      </items>
    </pivotField>
    <pivotField dataField="1" compact="0" defaultSubtotal="0" outline="0" showAll="0">
      <items count="2">
        <item x="0"/>
        <item x="1"/>
      </items>
    </pivotField>
    <pivotField dataField="1" compact="0" defaultSubtotal="0" outline="0" showAll="0">
      <items count="3">
        <item x="0"/>
        <item x="1"/>
        <item x="2"/>
      </items>
    </pivotField>
    <pivotField dataField="1" compact="0" defaultSubtotal="0" outline="0" showAll="0">
      <items count="2">
        <item x="0"/>
        <item x="1"/>
      </items>
    </pivotField>
  </pivotFields>
  <rowFields count="8">
    <field x="17"/>
    <field x="21"/>
    <field x="23"/>
    <field x="24"/>
    <field x="25"/>
    <field x="26"/>
    <field x="27"/>
    <field x="28"/>
  </rowFields>
  <rowItems count="13">
    <i>
      <x v="2"/>
      <x/>
      <x v="1"/>
      <x v="2"/>
      <x v="1"/>
      <x v="1"/>
      <x v="1"/>
      <x v="1"/>
    </i>
    <i>
      <x v="3"/>
      <x/>
      <x v="1"/>
      <x v="2"/>
      <x v="1"/>
      <x v="1"/>
      <x v="1"/>
      <x v="1"/>
    </i>
    <i>
      <x v="4"/>
      <x/>
      <x v="1"/>
      <x v="2"/>
      <x v="1"/>
      <x v="1"/>
      <x v="1"/>
      <x v="1"/>
    </i>
    <i>
      <x v="5"/>
      <x/>
      <x v="1"/>
      <x v="2"/>
      <x v="1"/>
      <x v="1"/>
      <x v="1"/>
      <x v="1"/>
    </i>
    <i>
      <x v="11"/>
      <x/>
      <x v="1"/>
      <x v="2"/>
      <x v="1"/>
      <x v="1"/>
      <x v="1"/>
      <x v="1"/>
    </i>
    <i>
      <x v="15"/>
      <x/>
      <x v="1"/>
      <x v="2"/>
      <x v="1"/>
      <x v="1"/>
      <x v="1"/>
      <x v="1"/>
    </i>
    <i>
      <x v="16"/>
      <x/>
      <x v="1"/>
      <x v="2"/>
      <x v="1"/>
      <x v="1"/>
      <x v="1"/>
      <x v="1"/>
    </i>
    <i>
      <x v="18"/>
      <x/>
      <x v="1"/>
      <x v="2"/>
      <x v="1"/>
      <x v="1"/>
      <x v="1"/>
      <x v="1"/>
    </i>
    <i>
      <x v="19"/>
      <x/>
      <x v="1"/>
      <x v="2"/>
      <x v="1"/>
      <x v="1"/>
      <x v="1"/>
      <x v="1"/>
    </i>
    <i>
      <x v="21"/>
      <x/>
      <x v="1"/>
      <x v="2"/>
      <x v="1"/>
      <x v="1"/>
      <x v="1"/>
      <x v="1"/>
    </i>
    <i>
      <x v="22"/>
      <x/>
      <x v="1"/>
      <x v="2"/>
      <x v="1"/>
      <x v="1"/>
      <x v="1"/>
      <x v="1"/>
    </i>
    <i>
      <x v="23"/>
      <x/>
      <x v="1"/>
      <x v="2"/>
      <x v="1"/>
      <x v="1"/>
      <x v="1"/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2">
    <pageField fld="14"/>
    <pageField fld="16"/>
  </pageFields>
  <dataFields count="5">
    <dataField name="求和项:金额" fld="29" baseField="0" baseItem="0"/>
    <dataField name="求和项:已开票" fld="30" baseField="0" baseItem="0"/>
    <dataField name="求和项:未开票" fld="31" baseField="0" baseItem="0"/>
    <dataField name="求和项:已收/付" fld="32" baseField="0" baseItem="0"/>
    <dataField name="求和项:未收/付" fld="33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7" Type="http://schemas.openxmlformats.org/officeDocument/2006/relationships/pivotTable" Target="../pivotTables/pivotTable7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9.xml"/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H58"/>
  <sheetViews>
    <sheetView zoomScale="145" zoomScaleNormal="145" workbookViewId="0">
      <selection activeCell="A1" sqref="$A1:$XFD1048576"/>
    </sheetView>
  </sheetViews>
  <sheetFormatPr defaultColWidth="8.88888888888889" defaultRowHeight="14.4"/>
  <cols>
    <col min="4" max="5" width="10.8888888888889" customWidth="1"/>
    <col min="6" max="6" width="9.77777777777778"/>
    <col min="13" max="13" width="9.66666666666667" customWidth="1"/>
    <col min="14" max="14" width="11.8888888888889" customWidth="1"/>
    <col min="18" max="18" width="32.1111111111111" customWidth="1"/>
    <col min="19" max="19" width="9.66666666666667" customWidth="1"/>
    <col min="21" max="21" width="41.1111111111111" customWidth="1"/>
    <col min="22" max="22" width="17.5555555555556" customWidth="1"/>
    <col min="23" max="23" width="9.66666666666667" customWidth="1"/>
    <col min="24" max="24" width="19.7777777777778" customWidth="1"/>
    <col min="25" max="25" width="11.8888888888889" customWidth="1"/>
    <col min="26" max="26" width="9.66666666666667" customWidth="1"/>
    <col min="31" max="31" width="11.8888888888889" customWidth="1"/>
    <col min="33" max="33" width="9.66666666666667" customWidth="1"/>
  </cols>
  <sheetData>
    <row r="1" ht="31.2" spans="1:34">
      <c r="A1" s="19" t="s">
        <v>0</v>
      </c>
      <c r="B1" s="20" t="s">
        <v>1</v>
      </c>
      <c r="C1" s="21" t="s">
        <v>2</v>
      </c>
      <c r="D1" s="20" t="s">
        <v>3</v>
      </c>
      <c r="E1" s="20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30" t="s">
        <v>9</v>
      </c>
      <c r="K1" t="s">
        <v>10</v>
      </c>
      <c r="L1" t="s">
        <v>11</v>
      </c>
      <c r="M1" t="s">
        <v>12</v>
      </c>
      <c r="N1" t="s">
        <v>13</v>
      </c>
      <c r="O1" s="31" t="s">
        <v>14</v>
      </c>
      <c r="P1" t="s">
        <v>15</v>
      </c>
      <c r="Q1" t="s">
        <v>16</v>
      </c>
      <c r="R1" s="12" t="s">
        <v>17</v>
      </c>
      <c r="S1" t="s">
        <v>18</v>
      </c>
      <c r="T1" t="s">
        <v>19</v>
      </c>
      <c r="U1" s="36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</row>
    <row r="2" ht="33.15" spans="1:34">
      <c r="A2" s="22" t="s">
        <v>34</v>
      </c>
      <c r="B2" s="22"/>
      <c r="C2" s="22"/>
      <c r="D2" s="22"/>
      <c r="E2" s="22"/>
      <c r="F2" s="22"/>
      <c r="G2" s="22"/>
      <c r="H2" s="22"/>
      <c r="I2" s="22"/>
      <c r="J2" s="32"/>
      <c r="K2" s="22" t="s">
        <v>35</v>
      </c>
      <c r="L2" s="22"/>
      <c r="M2" s="22"/>
      <c r="N2" s="22"/>
      <c r="O2" s="22" t="s">
        <v>36</v>
      </c>
      <c r="P2" s="22"/>
      <c r="Q2" s="22"/>
      <c r="R2" s="22"/>
      <c r="S2" s="22"/>
      <c r="T2" s="22"/>
      <c r="U2" s="22"/>
      <c r="V2"/>
      <c r="W2" s="37" t="s">
        <v>37</v>
      </c>
      <c r="X2" s="37"/>
      <c r="Y2" s="37" t="s">
        <v>38</v>
      </c>
      <c r="Z2" s="37"/>
      <c r="AA2" s="37"/>
      <c r="AB2" s="37"/>
      <c r="AC2" s="37"/>
      <c r="AD2" s="37"/>
      <c r="AE2" s="37" t="s">
        <v>39</v>
      </c>
      <c r="AF2" s="37"/>
      <c r="AG2" s="37" t="s">
        <v>40</v>
      </c>
      <c r="AH2" s="37"/>
    </row>
    <row r="3" ht="31.2" spans="1:34">
      <c r="A3" s="19" t="s">
        <v>0</v>
      </c>
      <c r="B3" s="20" t="s">
        <v>1</v>
      </c>
      <c r="C3" s="21" t="s">
        <v>2</v>
      </c>
      <c r="D3" s="20" t="s">
        <v>3</v>
      </c>
      <c r="E3" s="20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30" t="s">
        <v>9</v>
      </c>
      <c r="K3" t="s">
        <v>10</v>
      </c>
      <c r="L3" t="s">
        <v>11</v>
      </c>
      <c r="M3" t="s">
        <v>12</v>
      </c>
      <c r="N3" t="s">
        <v>13</v>
      </c>
      <c r="O3" s="31" t="s">
        <v>14</v>
      </c>
      <c r="P3" t="s">
        <v>15</v>
      </c>
      <c r="Q3" t="s">
        <v>16</v>
      </c>
      <c r="R3" s="12" t="s">
        <v>41</v>
      </c>
      <c r="S3" t="s">
        <v>18</v>
      </c>
      <c r="T3" t="s">
        <v>19</v>
      </c>
      <c r="U3" s="36" t="s">
        <v>20</v>
      </c>
      <c r="V3" t="s">
        <v>21</v>
      </c>
      <c r="W3" t="s">
        <v>22</v>
      </c>
      <c r="X3" t="s">
        <v>23</v>
      </c>
      <c r="Y3" t="s">
        <v>24</v>
      </c>
      <c r="Z3" t="s">
        <v>25</v>
      </c>
      <c r="AA3" t="s">
        <v>26</v>
      </c>
      <c r="AB3" t="s">
        <v>27</v>
      </c>
      <c r="AC3" t="s">
        <v>28</v>
      </c>
      <c r="AD3" t="s">
        <v>29</v>
      </c>
      <c r="AE3" t="s">
        <v>30</v>
      </c>
      <c r="AF3" t="s">
        <v>31</v>
      </c>
      <c r="AG3" t="s">
        <v>32</v>
      </c>
      <c r="AH3" t="s">
        <v>33</v>
      </c>
    </row>
    <row r="4" ht="52.8" hidden="1" spans="1:21">
      <c r="A4" s="23" t="s">
        <v>42</v>
      </c>
      <c r="B4" s="24" t="s">
        <v>43</v>
      </c>
      <c r="C4" s="24" t="s">
        <v>44</v>
      </c>
      <c r="D4" s="24" t="s">
        <v>45</v>
      </c>
      <c r="E4" s="25">
        <v>1154.96</v>
      </c>
      <c r="F4" s="24" t="s">
        <v>46</v>
      </c>
      <c r="G4" s="24" t="s">
        <v>47</v>
      </c>
      <c r="H4" s="24" t="s">
        <v>48</v>
      </c>
      <c r="I4" s="24" t="s">
        <v>49</v>
      </c>
      <c r="J4" s="33" t="s">
        <v>47</v>
      </c>
      <c r="K4">
        <v>2024</v>
      </c>
      <c r="L4">
        <v>1</v>
      </c>
      <c r="M4" t="s">
        <v>50</v>
      </c>
      <c r="N4" t="s">
        <v>51</v>
      </c>
      <c r="O4" t="s">
        <v>4</v>
      </c>
      <c r="P4" t="s">
        <v>52</v>
      </c>
      <c r="Q4" t="s">
        <v>52</v>
      </c>
      <c r="R4" t="str">
        <f>I4</f>
        <v>待报解地方预算收入</v>
      </c>
      <c r="S4" t="s">
        <v>53</v>
      </c>
      <c r="T4" t="s">
        <v>54</v>
      </c>
      <c r="U4" t="str">
        <f>G4</f>
        <v>国税:失业保险费等共3个税目</v>
      </c>
    </row>
    <row r="5" ht="52.8" hidden="1" spans="1:21">
      <c r="A5" s="23" t="s">
        <v>55</v>
      </c>
      <c r="B5" s="24" t="s">
        <v>43</v>
      </c>
      <c r="C5" s="24" t="s">
        <v>44</v>
      </c>
      <c r="D5" s="24" t="s">
        <v>45</v>
      </c>
      <c r="E5" s="26">
        <v>489.85</v>
      </c>
      <c r="F5" s="24" t="s">
        <v>56</v>
      </c>
      <c r="G5" s="24" t="s">
        <v>57</v>
      </c>
      <c r="H5" s="24" t="s">
        <v>48</v>
      </c>
      <c r="I5" s="24" t="s">
        <v>49</v>
      </c>
      <c r="J5" s="33" t="s">
        <v>57</v>
      </c>
      <c r="K5">
        <v>2024</v>
      </c>
      <c r="L5">
        <v>1</v>
      </c>
      <c r="M5" t="s">
        <v>50</v>
      </c>
      <c r="N5" t="s">
        <v>51</v>
      </c>
      <c r="O5" t="s">
        <v>4</v>
      </c>
      <c r="P5" t="s">
        <v>52</v>
      </c>
      <c r="Q5" t="s">
        <v>52</v>
      </c>
      <c r="R5" t="str">
        <f t="shared" ref="R5:R36" si="0">I5</f>
        <v>待报解地方预算收入</v>
      </c>
      <c r="S5" t="s">
        <v>53</v>
      </c>
      <c r="T5" t="s">
        <v>54</v>
      </c>
      <c r="U5" t="str">
        <f t="shared" ref="U5:U36" si="1">G5</f>
        <v>国税:基本医疗保险费等共2个税目</v>
      </c>
    </row>
    <row r="6" ht="39.6" hidden="1" spans="1:21">
      <c r="A6" s="23" t="s">
        <v>58</v>
      </c>
      <c r="B6" s="24" t="s">
        <v>59</v>
      </c>
      <c r="C6" s="24" t="s">
        <v>60</v>
      </c>
      <c r="D6" s="24" t="s">
        <v>45</v>
      </c>
      <c r="E6" s="25">
        <v>275000</v>
      </c>
      <c r="F6" s="25">
        <v>18704.41</v>
      </c>
      <c r="G6" s="24" t="s">
        <v>61</v>
      </c>
      <c r="H6" s="24" t="s">
        <v>62</v>
      </c>
      <c r="I6" s="34" t="s">
        <v>63</v>
      </c>
      <c r="J6" s="33" t="s">
        <v>61</v>
      </c>
      <c r="K6">
        <v>2024</v>
      </c>
      <c r="L6">
        <v>1</v>
      </c>
      <c r="M6" t="s">
        <v>50</v>
      </c>
      <c r="N6" t="s">
        <v>51</v>
      </c>
      <c r="O6" t="s">
        <v>4</v>
      </c>
      <c r="P6" t="s">
        <v>64</v>
      </c>
      <c r="Q6" t="s">
        <v>65</v>
      </c>
      <c r="R6" t="str">
        <f t="shared" si="0"/>
        <v>祁康柱</v>
      </c>
      <c r="S6" t="s">
        <v>53</v>
      </c>
      <c r="T6" t="s">
        <v>66</v>
      </c>
      <c r="U6" t="str">
        <f t="shared" si="1"/>
        <v>转款</v>
      </c>
    </row>
    <row r="7" ht="39.6" hidden="1" spans="1:21">
      <c r="A7" s="23" t="s">
        <v>67</v>
      </c>
      <c r="B7" s="24" t="s">
        <v>59</v>
      </c>
      <c r="C7" s="24" t="s">
        <v>68</v>
      </c>
      <c r="D7" s="25">
        <v>220000</v>
      </c>
      <c r="E7" s="24" t="s">
        <v>45</v>
      </c>
      <c r="F7" s="24" t="s">
        <v>69</v>
      </c>
      <c r="G7" s="24" t="s">
        <v>70</v>
      </c>
      <c r="H7" s="24" t="s">
        <v>62</v>
      </c>
      <c r="I7" s="24" t="s">
        <v>63</v>
      </c>
      <c r="J7" s="33" t="s">
        <v>70</v>
      </c>
      <c r="K7">
        <v>2024</v>
      </c>
      <c r="L7">
        <v>1</v>
      </c>
      <c r="M7" t="s">
        <v>50</v>
      </c>
      <c r="N7" t="s">
        <v>51</v>
      </c>
      <c r="O7" t="s">
        <v>3</v>
      </c>
      <c r="P7" t="s">
        <v>64</v>
      </c>
      <c r="Q7" t="s">
        <v>65</v>
      </c>
      <c r="R7" t="str">
        <f t="shared" si="0"/>
        <v>祁康柱</v>
      </c>
      <c r="S7" t="s">
        <v>71</v>
      </c>
      <c r="T7" t="s">
        <v>72</v>
      </c>
      <c r="U7" t="str">
        <f t="shared" si="1"/>
        <v>转账                13705108363</v>
      </c>
    </row>
    <row r="8" ht="39.6" spans="1:21">
      <c r="A8" s="23" t="s">
        <v>73</v>
      </c>
      <c r="B8" s="24" t="s">
        <v>59</v>
      </c>
      <c r="C8" s="24" t="s">
        <v>74</v>
      </c>
      <c r="D8" s="24" t="s">
        <v>45</v>
      </c>
      <c r="E8" s="25">
        <v>216895</v>
      </c>
      <c r="F8" s="24" t="s">
        <v>75</v>
      </c>
      <c r="G8" s="24" t="s">
        <v>76</v>
      </c>
      <c r="H8" s="24" t="s">
        <v>77</v>
      </c>
      <c r="I8" s="24" t="s">
        <v>78</v>
      </c>
      <c r="J8" s="33" t="s">
        <v>76</v>
      </c>
      <c r="K8">
        <v>2024</v>
      </c>
      <c r="L8">
        <v>1</v>
      </c>
      <c r="M8" t="s">
        <v>50</v>
      </c>
      <c r="N8" t="s">
        <v>51</v>
      </c>
      <c r="O8" t="s">
        <v>4</v>
      </c>
      <c r="P8" t="s">
        <v>79</v>
      </c>
      <c r="Q8" t="s">
        <v>80</v>
      </c>
      <c r="R8" t="str">
        <f t="shared" si="0"/>
        <v>上海京新铝业有限公司</v>
      </c>
      <c r="S8" t="s">
        <v>53</v>
      </c>
      <c r="T8" t="s">
        <v>81</v>
      </c>
      <c r="U8" t="str">
        <f t="shared" si="1"/>
        <v>采购款</v>
      </c>
    </row>
    <row r="9" ht="60" spans="1:21">
      <c r="A9" s="23" t="s">
        <v>82</v>
      </c>
      <c r="B9" s="24" t="s">
        <v>83</v>
      </c>
      <c r="C9" s="24" t="s">
        <v>84</v>
      </c>
      <c r="D9" s="25">
        <v>119467</v>
      </c>
      <c r="E9" s="24" t="s">
        <v>45</v>
      </c>
      <c r="F9" s="24" t="s">
        <v>85</v>
      </c>
      <c r="G9" s="24" t="s">
        <v>86</v>
      </c>
      <c r="H9" s="24" t="s">
        <v>87</v>
      </c>
      <c r="I9" s="24" t="s">
        <v>88</v>
      </c>
      <c r="J9" s="33" t="s">
        <v>86</v>
      </c>
      <c r="K9">
        <v>2024</v>
      </c>
      <c r="L9">
        <v>1</v>
      </c>
      <c r="M9" t="s">
        <v>50</v>
      </c>
      <c r="N9" t="s">
        <v>51</v>
      </c>
      <c r="O9" t="s">
        <v>3</v>
      </c>
      <c r="P9" t="s">
        <v>79</v>
      </c>
      <c r="Q9" t="s">
        <v>89</v>
      </c>
      <c r="R9" t="str">
        <f t="shared" si="0"/>
        <v>江苏硕詹建设工程有限公司</v>
      </c>
      <c r="S9" t="s">
        <v>90</v>
      </c>
      <c r="T9" t="s">
        <v>91</v>
      </c>
      <c r="U9" t="str">
        <f t="shared" si="1"/>
        <v>渔港风情广场档长街（二期）项目连廊安</v>
      </c>
    </row>
    <row r="10" ht="39.6" hidden="1" spans="1:21">
      <c r="A10" s="23" t="s">
        <v>92</v>
      </c>
      <c r="B10" s="24" t="s">
        <v>83</v>
      </c>
      <c r="C10" s="24" t="s">
        <v>93</v>
      </c>
      <c r="D10" s="24" t="s">
        <v>45</v>
      </c>
      <c r="E10" s="25">
        <v>130000</v>
      </c>
      <c r="F10" s="24" t="s">
        <v>94</v>
      </c>
      <c r="G10" s="24" t="s">
        <v>95</v>
      </c>
      <c r="H10" s="24" t="s">
        <v>62</v>
      </c>
      <c r="I10" s="24" t="s">
        <v>63</v>
      </c>
      <c r="J10" s="33" t="s">
        <v>95</v>
      </c>
      <c r="K10">
        <v>2024</v>
      </c>
      <c r="L10">
        <v>1</v>
      </c>
      <c r="M10" t="s">
        <v>50</v>
      </c>
      <c r="N10" t="s">
        <v>51</v>
      </c>
      <c r="O10" t="s">
        <v>4</v>
      </c>
      <c r="P10" t="s">
        <v>64</v>
      </c>
      <c r="Q10" t="s">
        <v>65</v>
      </c>
      <c r="R10" t="str">
        <f t="shared" si="0"/>
        <v>祁康柱</v>
      </c>
      <c r="S10" t="s">
        <v>96</v>
      </c>
      <c r="T10" t="s">
        <v>95</v>
      </c>
      <c r="U10" t="str">
        <f t="shared" si="1"/>
        <v>还款</v>
      </c>
    </row>
    <row r="11" ht="39.6" spans="1:21">
      <c r="A11" s="23" t="s">
        <v>97</v>
      </c>
      <c r="B11" s="24" t="s">
        <v>98</v>
      </c>
      <c r="C11" s="24" t="s">
        <v>99</v>
      </c>
      <c r="D11" s="25">
        <v>10000</v>
      </c>
      <c r="E11" s="24" t="s">
        <v>45</v>
      </c>
      <c r="F11" s="24" t="s">
        <v>100</v>
      </c>
      <c r="G11" s="24" t="s">
        <v>101</v>
      </c>
      <c r="H11" s="24" t="s">
        <v>102</v>
      </c>
      <c r="I11" s="24" t="s">
        <v>103</v>
      </c>
      <c r="J11" s="33" t="s">
        <v>101</v>
      </c>
      <c r="K11">
        <v>2024</v>
      </c>
      <c r="L11">
        <v>1</v>
      </c>
      <c r="M11" t="s">
        <v>50</v>
      </c>
      <c r="N11" t="s">
        <v>51</v>
      </c>
      <c r="O11" t="s">
        <v>3</v>
      </c>
      <c r="P11" t="s">
        <v>79</v>
      </c>
      <c r="Q11" t="s">
        <v>89</v>
      </c>
      <c r="R11" t="str">
        <f t="shared" si="0"/>
        <v>江苏中樾建筑装饰有限公司</v>
      </c>
      <c r="S11" t="s">
        <v>90</v>
      </c>
      <c r="T11" t="s">
        <v>91</v>
      </c>
      <c r="U11" t="str">
        <f t="shared" si="1"/>
        <v>出金</v>
      </c>
    </row>
    <row r="12" ht="39.6" spans="1:21">
      <c r="A12" s="23" t="s">
        <v>104</v>
      </c>
      <c r="B12" s="24" t="s">
        <v>105</v>
      </c>
      <c r="C12" s="24" t="s">
        <v>106</v>
      </c>
      <c r="D12" s="25">
        <v>2500</v>
      </c>
      <c r="E12" s="24" t="s">
        <v>45</v>
      </c>
      <c r="F12" s="24" t="s">
        <v>107</v>
      </c>
      <c r="G12" s="24" t="s">
        <v>108</v>
      </c>
      <c r="H12" s="24" t="s">
        <v>109</v>
      </c>
      <c r="I12" s="24" t="s">
        <v>110</v>
      </c>
      <c r="J12" s="33" t="s">
        <v>108</v>
      </c>
      <c r="K12">
        <v>2024</v>
      </c>
      <c r="L12">
        <v>1</v>
      </c>
      <c r="M12" t="s">
        <v>50</v>
      </c>
      <c r="N12" t="s">
        <v>51</v>
      </c>
      <c r="O12" t="s">
        <v>3</v>
      </c>
      <c r="P12" t="s">
        <v>79</v>
      </c>
      <c r="Q12" t="s">
        <v>89</v>
      </c>
      <c r="R12" t="str">
        <f t="shared" si="0"/>
        <v>江苏九盛源建设有限公司</v>
      </c>
      <c r="S12" t="s">
        <v>90</v>
      </c>
      <c r="T12" t="s">
        <v>91</v>
      </c>
      <c r="U12" t="str">
        <f t="shared" si="1"/>
        <v>材料款</v>
      </c>
    </row>
    <row r="13" ht="52.8" hidden="1" spans="1:21">
      <c r="A13" s="23" t="s">
        <v>111</v>
      </c>
      <c r="B13" s="24" t="s">
        <v>112</v>
      </c>
      <c r="C13" s="24" t="s">
        <v>113</v>
      </c>
      <c r="D13" s="24" t="s">
        <v>45</v>
      </c>
      <c r="E13" s="26">
        <v>20</v>
      </c>
      <c r="F13" s="24" t="s">
        <v>114</v>
      </c>
      <c r="G13" s="24" t="s">
        <v>115</v>
      </c>
      <c r="H13" s="24" t="s">
        <v>48</v>
      </c>
      <c r="I13" s="24" t="s">
        <v>49</v>
      </c>
      <c r="J13" s="33" t="s">
        <v>115</v>
      </c>
      <c r="K13">
        <v>2024</v>
      </c>
      <c r="L13">
        <v>1</v>
      </c>
      <c r="M13" t="s">
        <v>50</v>
      </c>
      <c r="N13" t="s">
        <v>51</v>
      </c>
      <c r="O13" t="s">
        <v>4</v>
      </c>
      <c r="P13" t="s">
        <v>52</v>
      </c>
      <c r="Q13" t="s">
        <v>52</v>
      </c>
      <c r="R13" t="str">
        <f t="shared" si="0"/>
        <v>待报解地方预算收入</v>
      </c>
      <c r="S13" t="s">
        <v>53</v>
      </c>
      <c r="T13" t="s">
        <v>116</v>
      </c>
      <c r="U13" t="str">
        <f t="shared" si="1"/>
        <v>国税:其他收入</v>
      </c>
    </row>
    <row r="14" ht="52.8" hidden="1" spans="1:21">
      <c r="A14" s="23" t="s">
        <v>117</v>
      </c>
      <c r="B14" s="24" t="s">
        <v>112</v>
      </c>
      <c r="C14" s="24" t="s">
        <v>113</v>
      </c>
      <c r="D14" s="24" t="s">
        <v>45</v>
      </c>
      <c r="E14" s="26">
        <v>12</v>
      </c>
      <c r="F14" s="24" t="s">
        <v>118</v>
      </c>
      <c r="G14" s="24" t="s">
        <v>119</v>
      </c>
      <c r="H14" s="24" t="s">
        <v>48</v>
      </c>
      <c r="I14" s="24" t="s">
        <v>49</v>
      </c>
      <c r="J14" s="33" t="s">
        <v>119</v>
      </c>
      <c r="K14">
        <v>2024</v>
      </c>
      <c r="L14">
        <v>1</v>
      </c>
      <c r="M14" t="s">
        <v>50</v>
      </c>
      <c r="N14" t="s">
        <v>51</v>
      </c>
      <c r="O14" t="s">
        <v>4</v>
      </c>
      <c r="P14" t="s">
        <v>52</v>
      </c>
      <c r="Q14" t="s">
        <v>52</v>
      </c>
      <c r="R14" t="str">
        <f t="shared" si="0"/>
        <v>待报解地方预算收入</v>
      </c>
      <c r="S14" t="s">
        <v>53</v>
      </c>
      <c r="T14" t="s">
        <v>116</v>
      </c>
      <c r="U14" t="str">
        <f t="shared" si="1"/>
        <v>国税:建设行政事业性收费收入</v>
      </c>
    </row>
    <row r="15" ht="52.8" hidden="1" spans="1:21">
      <c r="A15" s="23" t="s">
        <v>120</v>
      </c>
      <c r="B15" s="24" t="s">
        <v>112</v>
      </c>
      <c r="C15" s="24" t="s">
        <v>121</v>
      </c>
      <c r="D15" s="24" t="s">
        <v>45</v>
      </c>
      <c r="E15" s="26">
        <v>317.81</v>
      </c>
      <c r="F15" s="24" t="s">
        <v>122</v>
      </c>
      <c r="G15" s="24" t="s">
        <v>123</v>
      </c>
      <c r="H15" s="24" t="s">
        <v>48</v>
      </c>
      <c r="I15" s="24" t="s">
        <v>49</v>
      </c>
      <c r="J15" s="33" t="s">
        <v>123</v>
      </c>
      <c r="K15">
        <v>2024</v>
      </c>
      <c r="L15">
        <v>1</v>
      </c>
      <c r="M15" t="s">
        <v>50</v>
      </c>
      <c r="N15" t="s">
        <v>51</v>
      </c>
      <c r="O15" t="s">
        <v>4</v>
      </c>
      <c r="P15" t="s">
        <v>52</v>
      </c>
      <c r="Q15" t="s">
        <v>52</v>
      </c>
      <c r="R15" t="str">
        <f t="shared" si="0"/>
        <v>待报解地方预算收入</v>
      </c>
      <c r="S15" t="s">
        <v>53</v>
      </c>
      <c r="T15" t="s">
        <v>116</v>
      </c>
      <c r="U15" t="str">
        <f t="shared" si="1"/>
        <v>国税:印花税</v>
      </c>
    </row>
    <row r="16" ht="52.8" hidden="1" spans="1:21">
      <c r="A16" s="23" t="s">
        <v>124</v>
      </c>
      <c r="B16" s="24" t="s">
        <v>112</v>
      </c>
      <c r="C16" s="24" t="s">
        <v>121</v>
      </c>
      <c r="D16" s="24" t="s">
        <v>45</v>
      </c>
      <c r="E16" s="25">
        <v>1063.71</v>
      </c>
      <c r="F16" s="24" t="s">
        <v>125</v>
      </c>
      <c r="G16" s="24" t="s">
        <v>126</v>
      </c>
      <c r="H16" s="24" t="s">
        <v>48</v>
      </c>
      <c r="I16" s="24" t="s">
        <v>49</v>
      </c>
      <c r="J16" s="33" t="s">
        <v>126</v>
      </c>
      <c r="K16">
        <v>2024</v>
      </c>
      <c r="L16">
        <v>1</v>
      </c>
      <c r="M16" t="s">
        <v>50</v>
      </c>
      <c r="N16" t="s">
        <v>51</v>
      </c>
      <c r="O16" t="s">
        <v>4</v>
      </c>
      <c r="P16" t="s">
        <v>52</v>
      </c>
      <c r="Q16" t="s">
        <v>52</v>
      </c>
      <c r="R16" t="str">
        <f t="shared" si="0"/>
        <v>待报解地方预算收入</v>
      </c>
      <c r="S16" t="s">
        <v>53</v>
      </c>
      <c r="T16" t="s">
        <v>116</v>
      </c>
      <c r="U16" t="str">
        <f t="shared" si="1"/>
        <v>国税:企业所得税</v>
      </c>
    </row>
    <row r="17" ht="52.8" hidden="1" spans="1:21">
      <c r="A17" s="23" t="s">
        <v>127</v>
      </c>
      <c r="B17" s="24" t="s">
        <v>112</v>
      </c>
      <c r="C17" s="24" t="s">
        <v>128</v>
      </c>
      <c r="D17" s="24" t="s">
        <v>45</v>
      </c>
      <c r="E17" s="25">
        <v>12461.6</v>
      </c>
      <c r="F17" s="24" t="s">
        <v>129</v>
      </c>
      <c r="G17" s="24" t="s">
        <v>130</v>
      </c>
      <c r="H17" s="24" t="s">
        <v>48</v>
      </c>
      <c r="I17" s="24" t="s">
        <v>49</v>
      </c>
      <c r="J17" s="33" t="s">
        <v>130</v>
      </c>
      <c r="K17">
        <v>2024</v>
      </c>
      <c r="L17">
        <v>1</v>
      </c>
      <c r="M17" t="s">
        <v>50</v>
      </c>
      <c r="N17" t="s">
        <v>51</v>
      </c>
      <c r="O17" t="s">
        <v>4</v>
      </c>
      <c r="P17" t="s">
        <v>52</v>
      </c>
      <c r="Q17" t="s">
        <v>52</v>
      </c>
      <c r="R17" t="str">
        <f t="shared" si="0"/>
        <v>待报解地方预算收入</v>
      </c>
      <c r="S17" t="s">
        <v>53</v>
      </c>
      <c r="T17" t="s">
        <v>116</v>
      </c>
      <c r="U17" t="str">
        <f t="shared" si="1"/>
        <v>国税:教育费附加等共4个税目</v>
      </c>
    </row>
    <row r="18" ht="48" spans="1:21">
      <c r="A18" s="23" t="s">
        <v>131</v>
      </c>
      <c r="B18" s="24" t="s">
        <v>132</v>
      </c>
      <c r="C18" s="24" t="s">
        <v>133</v>
      </c>
      <c r="D18" s="25">
        <v>30100</v>
      </c>
      <c r="E18" s="24" t="s">
        <v>45</v>
      </c>
      <c r="F18" s="24" t="s">
        <v>134</v>
      </c>
      <c r="G18" s="24" t="s">
        <v>135</v>
      </c>
      <c r="H18" s="24" t="s">
        <v>136</v>
      </c>
      <c r="I18" s="24" t="s">
        <v>137</v>
      </c>
      <c r="J18" s="33" t="s">
        <v>135</v>
      </c>
      <c r="K18">
        <v>2024</v>
      </c>
      <c r="L18">
        <v>1</v>
      </c>
      <c r="M18" t="s">
        <v>50</v>
      </c>
      <c r="N18" t="s">
        <v>51</v>
      </c>
      <c r="O18" t="s">
        <v>3</v>
      </c>
      <c r="P18" t="s">
        <v>79</v>
      </c>
      <c r="Q18" t="s">
        <v>89</v>
      </c>
      <c r="R18" t="str">
        <f t="shared" si="0"/>
        <v>盐城市瑞昊安装工程有限公司</v>
      </c>
      <c r="S18" t="s">
        <v>90</v>
      </c>
      <c r="T18" t="s">
        <v>91</v>
      </c>
      <c r="U18" t="str">
        <f t="shared" si="1"/>
        <v>静电地板（大丰）</v>
      </c>
    </row>
    <row r="19" ht="48" spans="1:21">
      <c r="A19" s="23" t="s">
        <v>138</v>
      </c>
      <c r="B19" s="24" t="s">
        <v>132</v>
      </c>
      <c r="C19" s="24" t="s">
        <v>99</v>
      </c>
      <c r="D19" s="25">
        <v>55641.92</v>
      </c>
      <c r="E19" s="24" t="s">
        <v>45</v>
      </c>
      <c r="F19" s="24" t="s">
        <v>139</v>
      </c>
      <c r="G19" s="24" t="s">
        <v>108</v>
      </c>
      <c r="H19" s="24" t="s">
        <v>140</v>
      </c>
      <c r="I19" s="24" t="s">
        <v>141</v>
      </c>
      <c r="J19" s="33" t="s">
        <v>108</v>
      </c>
      <c r="K19">
        <v>2024</v>
      </c>
      <c r="L19">
        <v>1</v>
      </c>
      <c r="M19" t="s">
        <v>50</v>
      </c>
      <c r="N19" t="s">
        <v>51</v>
      </c>
      <c r="O19" t="s">
        <v>3</v>
      </c>
      <c r="P19" t="s">
        <v>79</v>
      </c>
      <c r="Q19" t="s">
        <v>89</v>
      </c>
      <c r="R19" t="str">
        <f t="shared" si="0"/>
        <v>江苏鸿基建筑安装工程有限公司</v>
      </c>
      <c r="S19" t="s">
        <v>90</v>
      </c>
      <c r="T19" t="s">
        <v>91</v>
      </c>
      <c r="U19" t="str">
        <f t="shared" si="1"/>
        <v>材料款</v>
      </c>
    </row>
    <row r="20" ht="39.6" spans="1:21">
      <c r="A20" s="23" t="s">
        <v>142</v>
      </c>
      <c r="B20" s="24" t="s">
        <v>132</v>
      </c>
      <c r="C20" s="24" t="s">
        <v>143</v>
      </c>
      <c r="D20" s="24" t="s">
        <v>45</v>
      </c>
      <c r="E20" s="25">
        <v>95642</v>
      </c>
      <c r="F20" s="24" t="s">
        <v>144</v>
      </c>
      <c r="G20" s="24" t="s">
        <v>76</v>
      </c>
      <c r="H20" s="24" t="s">
        <v>77</v>
      </c>
      <c r="I20" s="24" t="s">
        <v>78</v>
      </c>
      <c r="J20" s="33" t="s">
        <v>76</v>
      </c>
      <c r="K20">
        <v>2024</v>
      </c>
      <c r="L20">
        <v>1</v>
      </c>
      <c r="M20" t="s">
        <v>50</v>
      </c>
      <c r="N20" t="s">
        <v>51</v>
      </c>
      <c r="O20" t="s">
        <v>4</v>
      </c>
      <c r="P20" t="s">
        <v>79</v>
      </c>
      <c r="Q20" t="s">
        <v>80</v>
      </c>
      <c r="R20" t="str">
        <f t="shared" si="0"/>
        <v>上海京新铝业有限公司</v>
      </c>
      <c r="S20" t="s">
        <v>53</v>
      </c>
      <c r="T20" t="s">
        <v>81</v>
      </c>
      <c r="U20" t="str">
        <f t="shared" si="1"/>
        <v>采购款</v>
      </c>
    </row>
    <row r="21" ht="39.6" spans="1:21">
      <c r="A21" s="23" t="s">
        <v>145</v>
      </c>
      <c r="B21" s="24" t="s">
        <v>146</v>
      </c>
      <c r="C21" s="24" t="s">
        <v>147</v>
      </c>
      <c r="D21" s="25">
        <v>1655</v>
      </c>
      <c r="E21" s="24" t="s">
        <v>45</v>
      </c>
      <c r="F21" s="24" t="s">
        <v>148</v>
      </c>
      <c r="G21" s="24" t="s">
        <v>45</v>
      </c>
      <c r="H21" s="24" t="s">
        <v>149</v>
      </c>
      <c r="I21" s="24" t="s">
        <v>150</v>
      </c>
      <c r="J21" s="33" t="s">
        <v>45</v>
      </c>
      <c r="K21">
        <v>2024</v>
      </c>
      <c r="L21">
        <v>1</v>
      </c>
      <c r="M21" t="s">
        <v>50</v>
      </c>
      <c r="N21" t="s">
        <v>51</v>
      </c>
      <c r="O21" t="s">
        <v>3</v>
      </c>
      <c r="P21" t="s">
        <v>79</v>
      </c>
      <c r="Q21" t="s">
        <v>89</v>
      </c>
      <c r="R21" t="str">
        <f t="shared" si="0"/>
        <v>上海傲龙建筑工程有限公司</v>
      </c>
      <c r="S21" t="s">
        <v>90</v>
      </c>
      <c r="T21" t="s">
        <v>91</v>
      </c>
      <c r="U21" t="str">
        <f t="shared" si="1"/>
        <v/>
      </c>
    </row>
    <row r="22" ht="39.6" hidden="1" spans="1:21">
      <c r="A22" s="23" t="s">
        <v>151</v>
      </c>
      <c r="B22" s="24" t="s">
        <v>152</v>
      </c>
      <c r="C22" s="24" t="s">
        <v>153</v>
      </c>
      <c r="D22" s="25">
        <v>50300</v>
      </c>
      <c r="E22" s="24" t="s">
        <v>45</v>
      </c>
      <c r="F22" s="24" t="s">
        <v>154</v>
      </c>
      <c r="G22" s="24" t="s">
        <v>155</v>
      </c>
      <c r="H22" s="24" t="s">
        <v>62</v>
      </c>
      <c r="I22" s="24" t="s">
        <v>63</v>
      </c>
      <c r="J22" s="33" t="s">
        <v>155</v>
      </c>
      <c r="K22">
        <v>2024</v>
      </c>
      <c r="L22">
        <v>1</v>
      </c>
      <c r="M22" t="s">
        <v>50</v>
      </c>
      <c r="N22" t="s">
        <v>51</v>
      </c>
      <c r="O22" t="s">
        <v>3</v>
      </c>
      <c r="P22" t="s">
        <v>64</v>
      </c>
      <c r="Q22" t="s">
        <v>65</v>
      </c>
      <c r="R22" t="str">
        <f t="shared" si="0"/>
        <v>祁康柱</v>
      </c>
      <c r="S22" t="s">
        <v>71</v>
      </c>
      <c r="T22" t="s">
        <v>72</v>
      </c>
      <c r="U22" t="str">
        <f t="shared" si="1"/>
        <v>转账</v>
      </c>
    </row>
    <row r="23" ht="39.6" spans="1:21">
      <c r="A23" s="23" t="s">
        <v>156</v>
      </c>
      <c r="B23" s="24" t="s">
        <v>152</v>
      </c>
      <c r="C23" s="24" t="s">
        <v>157</v>
      </c>
      <c r="D23" s="24" t="s">
        <v>45</v>
      </c>
      <c r="E23" s="25">
        <v>20000</v>
      </c>
      <c r="F23" s="24" t="s">
        <v>158</v>
      </c>
      <c r="G23" s="24" t="s">
        <v>76</v>
      </c>
      <c r="H23" s="24" t="s">
        <v>159</v>
      </c>
      <c r="I23" s="24" t="s">
        <v>160</v>
      </c>
      <c r="J23" s="33" t="s">
        <v>76</v>
      </c>
      <c r="K23">
        <v>2024</v>
      </c>
      <c r="L23">
        <v>1</v>
      </c>
      <c r="M23" t="s">
        <v>50</v>
      </c>
      <c r="N23" t="s">
        <v>51</v>
      </c>
      <c r="O23" t="s">
        <v>4</v>
      </c>
      <c r="P23" t="s">
        <v>79</v>
      </c>
      <c r="Q23" t="s">
        <v>80</v>
      </c>
      <c r="R23" t="str">
        <f t="shared" si="0"/>
        <v>河南银航铝业科技有限公司</v>
      </c>
      <c r="S23" t="s">
        <v>53</v>
      </c>
      <c r="T23" t="s">
        <v>81</v>
      </c>
      <c r="U23" t="str">
        <f t="shared" si="1"/>
        <v>采购款</v>
      </c>
    </row>
    <row r="24" ht="39.6" spans="1:21">
      <c r="A24" s="23" t="s">
        <v>161</v>
      </c>
      <c r="B24" s="24" t="s">
        <v>152</v>
      </c>
      <c r="C24" s="24" t="s">
        <v>162</v>
      </c>
      <c r="D24" s="24" t="s">
        <v>45</v>
      </c>
      <c r="E24" s="25">
        <v>26387</v>
      </c>
      <c r="F24" s="24" t="s">
        <v>163</v>
      </c>
      <c r="G24" s="24" t="s">
        <v>76</v>
      </c>
      <c r="H24" s="24" t="s">
        <v>164</v>
      </c>
      <c r="I24" s="24" t="s">
        <v>165</v>
      </c>
      <c r="J24" s="33" t="s">
        <v>76</v>
      </c>
      <c r="K24">
        <v>2024</v>
      </c>
      <c r="L24">
        <v>1</v>
      </c>
      <c r="M24" t="s">
        <v>50</v>
      </c>
      <c r="N24" t="s">
        <v>51</v>
      </c>
      <c r="O24" t="s">
        <v>4</v>
      </c>
      <c r="P24" t="s">
        <v>79</v>
      </c>
      <c r="Q24" t="s">
        <v>80</v>
      </c>
      <c r="R24" t="str">
        <f t="shared" si="0"/>
        <v>费县美瑞板材厂</v>
      </c>
      <c r="S24" t="s">
        <v>53</v>
      </c>
      <c r="T24" t="s">
        <v>81</v>
      </c>
      <c r="U24" t="str">
        <f t="shared" si="1"/>
        <v>采购款</v>
      </c>
    </row>
    <row r="25" ht="61.2" spans="1:21">
      <c r="A25" s="23" t="s">
        <v>166</v>
      </c>
      <c r="B25" s="24" t="s">
        <v>167</v>
      </c>
      <c r="C25" s="24" t="s">
        <v>168</v>
      </c>
      <c r="D25" s="25">
        <v>10000</v>
      </c>
      <c r="E25" s="24" t="s">
        <v>45</v>
      </c>
      <c r="F25" s="24" t="s">
        <v>169</v>
      </c>
      <c r="G25" s="24" t="s">
        <v>170</v>
      </c>
      <c r="H25" s="24" t="s">
        <v>171</v>
      </c>
      <c r="I25" s="24" t="s">
        <v>172</v>
      </c>
      <c r="J25" s="33" t="s">
        <v>170</v>
      </c>
      <c r="K25">
        <v>2024</v>
      </c>
      <c r="L25">
        <v>1</v>
      </c>
      <c r="M25" t="s">
        <v>50</v>
      </c>
      <c r="N25" t="s">
        <v>51</v>
      </c>
      <c r="O25" t="s">
        <v>3</v>
      </c>
      <c r="P25" t="s">
        <v>79</v>
      </c>
      <c r="Q25" t="s">
        <v>89</v>
      </c>
      <c r="R25" t="str">
        <f t="shared" si="0"/>
        <v>盐城奥鼎建材有限公司</v>
      </c>
      <c r="S25" t="s">
        <v>90</v>
      </c>
      <c r="T25" t="s">
        <v>91</v>
      </c>
      <c r="U25" t="str">
        <f t="shared" si="1"/>
        <v>采购款（阜宁医院一期消控室PVC）</v>
      </c>
    </row>
    <row r="26" ht="39.6" hidden="1" spans="1:21">
      <c r="A26" s="23" t="s">
        <v>173</v>
      </c>
      <c r="B26" s="24" t="s">
        <v>174</v>
      </c>
      <c r="C26" s="24" t="s">
        <v>175</v>
      </c>
      <c r="D26" s="25">
        <v>205000</v>
      </c>
      <c r="E26" s="24" t="s">
        <v>45</v>
      </c>
      <c r="F26" s="24" t="s">
        <v>176</v>
      </c>
      <c r="G26" s="24" t="s">
        <v>155</v>
      </c>
      <c r="H26" s="24" t="s">
        <v>62</v>
      </c>
      <c r="I26" s="24" t="s">
        <v>63</v>
      </c>
      <c r="J26" s="33" t="s">
        <v>155</v>
      </c>
      <c r="K26">
        <v>2024</v>
      </c>
      <c r="L26">
        <v>1</v>
      </c>
      <c r="M26" t="s">
        <v>50</v>
      </c>
      <c r="N26" t="s">
        <v>51</v>
      </c>
      <c r="O26" t="s">
        <v>3</v>
      </c>
      <c r="P26" t="s">
        <v>64</v>
      </c>
      <c r="Q26" t="s">
        <v>65</v>
      </c>
      <c r="R26" t="str">
        <f t="shared" si="0"/>
        <v>祁康柱</v>
      </c>
      <c r="S26" t="s">
        <v>71</v>
      </c>
      <c r="T26" t="s">
        <v>72</v>
      </c>
      <c r="U26" t="str">
        <f t="shared" si="1"/>
        <v>转账</v>
      </c>
    </row>
    <row r="27" ht="39.6" spans="1:21">
      <c r="A27" s="23" t="s">
        <v>177</v>
      </c>
      <c r="B27" s="24" t="s">
        <v>174</v>
      </c>
      <c r="C27" s="24" t="s">
        <v>178</v>
      </c>
      <c r="D27" s="24" t="s">
        <v>45</v>
      </c>
      <c r="E27" s="25">
        <v>162911.68</v>
      </c>
      <c r="F27" s="24" t="s">
        <v>179</v>
      </c>
      <c r="G27" s="24" t="s">
        <v>76</v>
      </c>
      <c r="H27" s="24" t="s">
        <v>159</v>
      </c>
      <c r="I27" s="24" t="s">
        <v>160</v>
      </c>
      <c r="J27" s="33" t="s">
        <v>76</v>
      </c>
      <c r="K27">
        <v>2024</v>
      </c>
      <c r="L27">
        <v>1</v>
      </c>
      <c r="M27" t="s">
        <v>50</v>
      </c>
      <c r="N27" t="s">
        <v>51</v>
      </c>
      <c r="O27" t="s">
        <v>4</v>
      </c>
      <c r="P27" t="s">
        <v>79</v>
      </c>
      <c r="Q27" t="s">
        <v>80</v>
      </c>
      <c r="R27" t="str">
        <f t="shared" si="0"/>
        <v>河南银航铝业科技有限公司</v>
      </c>
      <c r="S27" t="s">
        <v>53</v>
      </c>
      <c r="T27" t="s">
        <v>81</v>
      </c>
      <c r="U27" t="str">
        <f t="shared" si="1"/>
        <v>采购款</v>
      </c>
    </row>
    <row r="28" ht="39.6" spans="1:21">
      <c r="A28" s="23" t="s">
        <v>180</v>
      </c>
      <c r="B28" s="24" t="s">
        <v>174</v>
      </c>
      <c r="C28" s="24" t="s">
        <v>181</v>
      </c>
      <c r="D28" s="24" t="s">
        <v>45</v>
      </c>
      <c r="E28" s="25">
        <v>16921</v>
      </c>
      <c r="F28" s="24" t="s">
        <v>182</v>
      </c>
      <c r="G28" s="24" t="s">
        <v>76</v>
      </c>
      <c r="H28" s="24" t="s">
        <v>164</v>
      </c>
      <c r="I28" s="24" t="s">
        <v>165</v>
      </c>
      <c r="J28" s="33" t="s">
        <v>76</v>
      </c>
      <c r="K28">
        <v>2024</v>
      </c>
      <c r="L28">
        <v>1</v>
      </c>
      <c r="M28" t="s">
        <v>50</v>
      </c>
      <c r="N28" t="s">
        <v>51</v>
      </c>
      <c r="O28" t="s">
        <v>4</v>
      </c>
      <c r="P28" t="s">
        <v>79</v>
      </c>
      <c r="Q28" t="s">
        <v>80</v>
      </c>
      <c r="R28" t="str">
        <f t="shared" si="0"/>
        <v>费县美瑞板材厂</v>
      </c>
      <c r="S28" t="s">
        <v>53</v>
      </c>
      <c r="T28" t="s">
        <v>81</v>
      </c>
      <c r="U28" t="str">
        <f t="shared" si="1"/>
        <v>采购款</v>
      </c>
    </row>
    <row r="29" ht="39.6" spans="1:21">
      <c r="A29" s="23" t="s">
        <v>183</v>
      </c>
      <c r="B29" s="24" t="s">
        <v>184</v>
      </c>
      <c r="C29" s="24" t="s">
        <v>185</v>
      </c>
      <c r="D29" s="25">
        <v>40000</v>
      </c>
      <c r="E29" s="24" t="s">
        <v>45</v>
      </c>
      <c r="F29" s="24" t="s">
        <v>186</v>
      </c>
      <c r="G29" s="24" t="s">
        <v>101</v>
      </c>
      <c r="H29" s="24" t="s">
        <v>102</v>
      </c>
      <c r="I29" s="24" t="s">
        <v>103</v>
      </c>
      <c r="J29" s="33" t="s">
        <v>101</v>
      </c>
      <c r="K29">
        <v>2024</v>
      </c>
      <c r="L29">
        <v>1</v>
      </c>
      <c r="M29" t="s">
        <v>50</v>
      </c>
      <c r="N29" t="s">
        <v>51</v>
      </c>
      <c r="O29" t="s">
        <v>3</v>
      </c>
      <c r="P29" t="s">
        <v>79</v>
      </c>
      <c r="Q29" t="s">
        <v>89</v>
      </c>
      <c r="R29" t="str">
        <f t="shared" si="0"/>
        <v>江苏中樾建筑装饰有限公司</v>
      </c>
      <c r="S29" t="s">
        <v>90</v>
      </c>
      <c r="T29" t="s">
        <v>91</v>
      </c>
      <c r="U29" t="str">
        <f t="shared" si="1"/>
        <v>出金</v>
      </c>
    </row>
    <row r="30" ht="39.6" spans="1:21">
      <c r="A30" s="23" t="s">
        <v>187</v>
      </c>
      <c r="B30" s="24" t="s">
        <v>184</v>
      </c>
      <c r="C30" s="24" t="s">
        <v>188</v>
      </c>
      <c r="D30" s="24" t="s">
        <v>45</v>
      </c>
      <c r="E30" s="25">
        <v>78321</v>
      </c>
      <c r="F30" s="24" t="s">
        <v>189</v>
      </c>
      <c r="G30" s="24" t="s">
        <v>76</v>
      </c>
      <c r="H30" s="24" t="s">
        <v>190</v>
      </c>
      <c r="I30" s="24" t="s">
        <v>191</v>
      </c>
      <c r="J30" s="33" t="s">
        <v>76</v>
      </c>
      <c r="K30">
        <v>2024</v>
      </c>
      <c r="L30">
        <v>1</v>
      </c>
      <c r="M30" t="s">
        <v>50</v>
      </c>
      <c r="N30" t="s">
        <v>51</v>
      </c>
      <c r="O30" t="s">
        <v>4</v>
      </c>
      <c r="P30" t="s">
        <v>79</v>
      </c>
      <c r="Q30" t="s">
        <v>80</v>
      </c>
      <c r="R30" t="str">
        <f t="shared" si="0"/>
        <v>河南钰金铝业有限公司</v>
      </c>
      <c r="S30" t="s">
        <v>53</v>
      </c>
      <c r="T30" t="s">
        <v>81</v>
      </c>
      <c r="U30" t="str">
        <f t="shared" si="1"/>
        <v>采购款</v>
      </c>
    </row>
    <row r="31" ht="39.6" hidden="1" spans="1:21">
      <c r="A31" s="23" t="s">
        <v>192</v>
      </c>
      <c r="B31" s="24" t="s">
        <v>193</v>
      </c>
      <c r="C31" s="24" t="s">
        <v>194</v>
      </c>
      <c r="D31" s="25">
        <v>40000</v>
      </c>
      <c r="E31" s="24" t="s">
        <v>45</v>
      </c>
      <c r="F31" s="24" t="s">
        <v>195</v>
      </c>
      <c r="G31" s="24" t="s">
        <v>155</v>
      </c>
      <c r="H31" s="24" t="s">
        <v>62</v>
      </c>
      <c r="I31" s="24" t="s">
        <v>63</v>
      </c>
      <c r="J31" s="33" t="s">
        <v>155</v>
      </c>
      <c r="K31">
        <v>2024</v>
      </c>
      <c r="L31">
        <v>1</v>
      </c>
      <c r="M31" t="s">
        <v>50</v>
      </c>
      <c r="N31" t="s">
        <v>51</v>
      </c>
      <c r="O31" t="s">
        <v>3</v>
      </c>
      <c r="P31" t="s">
        <v>64</v>
      </c>
      <c r="Q31" t="s">
        <v>65</v>
      </c>
      <c r="R31" t="str">
        <f t="shared" si="0"/>
        <v>祁康柱</v>
      </c>
      <c r="S31" t="s">
        <v>71</v>
      </c>
      <c r="T31" t="s">
        <v>72</v>
      </c>
      <c r="U31" t="str">
        <f t="shared" si="1"/>
        <v>转账</v>
      </c>
    </row>
    <row r="32" ht="39.6" spans="1:21">
      <c r="A32" s="23" t="s">
        <v>196</v>
      </c>
      <c r="B32" s="24" t="s">
        <v>193</v>
      </c>
      <c r="C32" s="24" t="s">
        <v>197</v>
      </c>
      <c r="D32" s="24" t="s">
        <v>45</v>
      </c>
      <c r="E32" s="25">
        <v>30000</v>
      </c>
      <c r="F32" s="24" t="s">
        <v>198</v>
      </c>
      <c r="G32" s="24" t="s">
        <v>76</v>
      </c>
      <c r="H32" s="24" t="s">
        <v>199</v>
      </c>
      <c r="I32" s="24" t="s">
        <v>200</v>
      </c>
      <c r="J32" s="33" t="s">
        <v>76</v>
      </c>
      <c r="K32">
        <v>2024</v>
      </c>
      <c r="L32">
        <v>1</v>
      </c>
      <c r="M32" t="s">
        <v>50</v>
      </c>
      <c r="N32" t="s">
        <v>51</v>
      </c>
      <c r="O32" t="s">
        <v>4</v>
      </c>
      <c r="P32" t="s">
        <v>79</v>
      </c>
      <c r="Q32" t="s">
        <v>80</v>
      </c>
      <c r="R32" t="str">
        <f t="shared" si="0"/>
        <v>廊坊万博板带有限公司</v>
      </c>
      <c r="S32" t="s">
        <v>53</v>
      </c>
      <c r="T32" t="s">
        <v>81</v>
      </c>
      <c r="U32" t="str">
        <f t="shared" si="1"/>
        <v>采购款</v>
      </c>
    </row>
    <row r="33" ht="39.6" spans="1:21">
      <c r="A33" s="23" t="s">
        <v>201</v>
      </c>
      <c r="B33" s="24" t="s">
        <v>193</v>
      </c>
      <c r="C33" s="24" t="s">
        <v>202</v>
      </c>
      <c r="D33" s="24" t="s">
        <v>45</v>
      </c>
      <c r="E33" s="25">
        <v>7036</v>
      </c>
      <c r="F33" s="24" t="s">
        <v>203</v>
      </c>
      <c r="G33" s="24" t="s">
        <v>76</v>
      </c>
      <c r="H33" s="24" t="s">
        <v>164</v>
      </c>
      <c r="I33" s="24" t="s">
        <v>165</v>
      </c>
      <c r="J33" s="33" t="s">
        <v>76</v>
      </c>
      <c r="K33">
        <v>2024</v>
      </c>
      <c r="L33">
        <v>1</v>
      </c>
      <c r="M33" t="s">
        <v>50</v>
      </c>
      <c r="N33" t="s">
        <v>51</v>
      </c>
      <c r="O33" t="s">
        <v>4</v>
      </c>
      <c r="P33" t="s">
        <v>79</v>
      </c>
      <c r="Q33" t="s">
        <v>80</v>
      </c>
      <c r="R33" t="str">
        <f t="shared" si="0"/>
        <v>费县美瑞板材厂</v>
      </c>
      <c r="S33" t="s">
        <v>53</v>
      </c>
      <c r="T33" t="s">
        <v>81</v>
      </c>
      <c r="U33" t="str">
        <f t="shared" si="1"/>
        <v>采购款</v>
      </c>
    </row>
    <row r="34" ht="39.6" hidden="1" spans="1:21">
      <c r="A34" s="23" t="s">
        <v>204</v>
      </c>
      <c r="B34" s="24" t="s">
        <v>205</v>
      </c>
      <c r="C34" s="24" t="s">
        <v>206</v>
      </c>
      <c r="D34" s="25">
        <v>93100</v>
      </c>
      <c r="E34" s="24" t="s">
        <v>45</v>
      </c>
      <c r="F34" s="24" t="s">
        <v>207</v>
      </c>
      <c r="G34" s="24" t="s">
        <v>155</v>
      </c>
      <c r="H34" s="24" t="s">
        <v>62</v>
      </c>
      <c r="I34" s="24" t="s">
        <v>63</v>
      </c>
      <c r="J34" s="33" t="s">
        <v>155</v>
      </c>
      <c r="K34">
        <v>2024</v>
      </c>
      <c r="L34">
        <v>1</v>
      </c>
      <c r="M34" t="s">
        <v>50</v>
      </c>
      <c r="N34" t="s">
        <v>51</v>
      </c>
      <c r="O34" t="s">
        <v>3</v>
      </c>
      <c r="P34" t="s">
        <v>64</v>
      </c>
      <c r="Q34" t="s">
        <v>65</v>
      </c>
      <c r="R34" t="str">
        <f t="shared" si="0"/>
        <v>祁康柱</v>
      </c>
      <c r="S34" t="s">
        <v>71</v>
      </c>
      <c r="T34" t="s">
        <v>72</v>
      </c>
      <c r="U34" t="str">
        <f t="shared" si="1"/>
        <v>转账</v>
      </c>
    </row>
    <row r="35" ht="39.6" hidden="1" spans="1:21">
      <c r="A35" s="23" t="s">
        <v>208</v>
      </c>
      <c r="B35" s="24" t="s">
        <v>205</v>
      </c>
      <c r="C35" s="24" t="s">
        <v>209</v>
      </c>
      <c r="D35" s="25">
        <v>1530</v>
      </c>
      <c r="E35" s="24" t="s">
        <v>45</v>
      </c>
      <c r="F35" s="24" t="s">
        <v>210</v>
      </c>
      <c r="G35" s="24" t="s">
        <v>155</v>
      </c>
      <c r="H35" s="24" t="s">
        <v>62</v>
      </c>
      <c r="I35" s="24" t="s">
        <v>63</v>
      </c>
      <c r="J35" s="33" t="s">
        <v>155</v>
      </c>
      <c r="K35">
        <v>2024</v>
      </c>
      <c r="L35">
        <v>1</v>
      </c>
      <c r="M35" t="s">
        <v>50</v>
      </c>
      <c r="N35" t="s">
        <v>51</v>
      </c>
      <c r="O35" t="s">
        <v>3</v>
      </c>
      <c r="P35" t="s">
        <v>64</v>
      </c>
      <c r="Q35" t="s">
        <v>65</v>
      </c>
      <c r="R35" t="str">
        <f t="shared" si="0"/>
        <v>祁康柱</v>
      </c>
      <c r="S35" t="s">
        <v>71</v>
      </c>
      <c r="T35" t="s">
        <v>72</v>
      </c>
      <c r="U35" t="str">
        <f t="shared" si="1"/>
        <v>转账</v>
      </c>
    </row>
    <row r="36" ht="39.6" spans="1:21">
      <c r="A36" s="23" t="s">
        <v>211</v>
      </c>
      <c r="B36" s="24" t="s">
        <v>205</v>
      </c>
      <c r="C36" s="24" t="s">
        <v>60</v>
      </c>
      <c r="D36" s="24" t="s">
        <v>45</v>
      </c>
      <c r="E36" s="25">
        <v>99737</v>
      </c>
      <c r="F36" s="24" t="s">
        <v>212</v>
      </c>
      <c r="G36" s="24" t="s">
        <v>76</v>
      </c>
      <c r="H36" s="24" t="s">
        <v>199</v>
      </c>
      <c r="I36" s="24" t="s">
        <v>200</v>
      </c>
      <c r="J36" s="33" t="s">
        <v>76</v>
      </c>
      <c r="K36">
        <v>2024</v>
      </c>
      <c r="L36">
        <v>1</v>
      </c>
      <c r="M36" t="s">
        <v>50</v>
      </c>
      <c r="N36" t="s">
        <v>51</v>
      </c>
      <c r="O36" t="s">
        <v>4</v>
      </c>
      <c r="P36" t="s">
        <v>79</v>
      </c>
      <c r="Q36" t="s">
        <v>80</v>
      </c>
      <c r="R36" t="str">
        <f t="shared" si="0"/>
        <v>廊坊万博板带有限公司</v>
      </c>
      <c r="S36" t="s">
        <v>53</v>
      </c>
      <c r="T36" t="s">
        <v>81</v>
      </c>
      <c r="U36" t="str">
        <f t="shared" si="1"/>
        <v>采购款</v>
      </c>
    </row>
    <row r="37" ht="39.6" hidden="1" spans="1:21">
      <c r="A37" s="23" t="s">
        <v>213</v>
      </c>
      <c r="B37" s="24" t="s">
        <v>214</v>
      </c>
      <c r="C37" s="24" t="s">
        <v>215</v>
      </c>
      <c r="D37" s="25">
        <v>12000</v>
      </c>
      <c r="E37" s="24" t="s">
        <v>45</v>
      </c>
      <c r="F37" s="24" t="s">
        <v>216</v>
      </c>
      <c r="G37" s="24" t="s">
        <v>155</v>
      </c>
      <c r="H37" s="24" t="s">
        <v>62</v>
      </c>
      <c r="I37" s="24" t="s">
        <v>63</v>
      </c>
      <c r="J37" s="33" t="s">
        <v>155</v>
      </c>
      <c r="K37">
        <v>2024</v>
      </c>
      <c r="L37">
        <v>1</v>
      </c>
      <c r="M37" t="s">
        <v>50</v>
      </c>
      <c r="N37" t="s">
        <v>51</v>
      </c>
      <c r="O37" t="s">
        <v>3</v>
      </c>
      <c r="P37" t="s">
        <v>64</v>
      </c>
      <c r="Q37" t="s">
        <v>65</v>
      </c>
      <c r="R37" t="str">
        <f t="shared" ref="R37:R58" si="2">I37</f>
        <v>祁康柱</v>
      </c>
      <c r="S37" t="s">
        <v>71</v>
      </c>
      <c r="T37" t="s">
        <v>72</v>
      </c>
      <c r="U37" t="str">
        <f t="shared" ref="U37:U58" si="3">G37</f>
        <v>转账</v>
      </c>
    </row>
    <row r="38" ht="39.6" hidden="1" spans="1:21">
      <c r="A38" s="23" t="s">
        <v>217</v>
      </c>
      <c r="B38" s="24" t="s">
        <v>214</v>
      </c>
      <c r="C38" s="24" t="s">
        <v>218</v>
      </c>
      <c r="D38" s="26">
        <v>50</v>
      </c>
      <c r="E38" s="24" t="s">
        <v>45</v>
      </c>
      <c r="F38" s="24" t="s">
        <v>219</v>
      </c>
      <c r="G38" s="24" t="s">
        <v>155</v>
      </c>
      <c r="H38" s="24" t="s">
        <v>62</v>
      </c>
      <c r="I38" s="24" t="s">
        <v>63</v>
      </c>
      <c r="J38" s="33" t="s">
        <v>155</v>
      </c>
      <c r="K38">
        <v>2024</v>
      </c>
      <c r="L38">
        <v>1</v>
      </c>
      <c r="M38" t="s">
        <v>50</v>
      </c>
      <c r="N38" t="s">
        <v>51</v>
      </c>
      <c r="O38" t="s">
        <v>3</v>
      </c>
      <c r="P38" t="s">
        <v>64</v>
      </c>
      <c r="Q38" t="s">
        <v>65</v>
      </c>
      <c r="R38" t="str">
        <f t="shared" si="2"/>
        <v>祁康柱</v>
      </c>
      <c r="S38" t="s">
        <v>71</v>
      </c>
      <c r="T38" t="s">
        <v>72</v>
      </c>
      <c r="U38" t="str">
        <f t="shared" si="3"/>
        <v>转账</v>
      </c>
    </row>
    <row r="39" ht="39.6" spans="1:21">
      <c r="A39" s="23" t="s">
        <v>220</v>
      </c>
      <c r="B39" s="24" t="s">
        <v>214</v>
      </c>
      <c r="C39" s="24" t="s">
        <v>221</v>
      </c>
      <c r="D39" s="24" t="s">
        <v>45</v>
      </c>
      <c r="E39" s="25">
        <v>12291.01</v>
      </c>
      <c r="F39" s="24" t="s">
        <v>222</v>
      </c>
      <c r="G39" s="24" t="s">
        <v>76</v>
      </c>
      <c r="H39" s="24" t="s">
        <v>223</v>
      </c>
      <c r="I39" s="24" t="s">
        <v>224</v>
      </c>
      <c r="J39" s="33" t="s">
        <v>76</v>
      </c>
      <c r="K39">
        <v>2024</v>
      </c>
      <c r="L39">
        <v>1</v>
      </c>
      <c r="M39" t="s">
        <v>50</v>
      </c>
      <c r="N39" t="s">
        <v>51</v>
      </c>
      <c r="O39" t="s">
        <v>4</v>
      </c>
      <c r="P39" t="s">
        <v>79</v>
      </c>
      <c r="Q39" t="s">
        <v>80</v>
      </c>
      <c r="R39" t="str">
        <f t="shared" si="2"/>
        <v>江苏尚德幕墙材料有限公司</v>
      </c>
      <c r="S39" t="s">
        <v>53</v>
      </c>
      <c r="T39" t="s">
        <v>81</v>
      </c>
      <c r="U39" t="str">
        <f t="shared" si="3"/>
        <v>采购款</v>
      </c>
    </row>
    <row r="40" ht="39.6" spans="1:21">
      <c r="A40" s="23" t="s">
        <v>225</v>
      </c>
      <c r="B40" s="24" t="s">
        <v>214</v>
      </c>
      <c r="C40" s="24" t="s">
        <v>226</v>
      </c>
      <c r="D40" s="25">
        <v>13200</v>
      </c>
      <c r="E40" s="24" t="s">
        <v>45</v>
      </c>
      <c r="F40" s="24" t="s">
        <v>227</v>
      </c>
      <c r="G40" s="24" t="s">
        <v>108</v>
      </c>
      <c r="H40" s="24" t="s">
        <v>228</v>
      </c>
      <c r="I40" s="24" t="s">
        <v>229</v>
      </c>
      <c r="J40" s="33" t="s">
        <v>108</v>
      </c>
      <c r="K40">
        <v>2024</v>
      </c>
      <c r="L40">
        <v>1</v>
      </c>
      <c r="M40" t="s">
        <v>50</v>
      </c>
      <c r="N40" t="s">
        <v>51</v>
      </c>
      <c r="O40" t="s">
        <v>3</v>
      </c>
      <c r="P40" t="s">
        <v>79</v>
      </c>
      <c r="Q40" t="s">
        <v>89</v>
      </c>
      <c r="R40" t="str">
        <f t="shared" si="2"/>
        <v>江苏斑马装饰工程有限公司</v>
      </c>
      <c r="S40" t="s">
        <v>90</v>
      </c>
      <c r="T40" t="s">
        <v>91</v>
      </c>
      <c r="U40" t="str">
        <f t="shared" si="3"/>
        <v>材料款</v>
      </c>
    </row>
    <row r="41" ht="39.6" spans="1:21">
      <c r="A41" s="23" t="s">
        <v>230</v>
      </c>
      <c r="B41" s="24" t="s">
        <v>231</v>
      </c>
      <c r="C41" s="24" t="s">
        <v>68</v>
      </c>
      <c r="D41" s="25">
        <v>1048.9</v>
      </c>
      <c r="E41" s="24" t="s">
        <v>45</v>
      </c>
      <c r="F41" s="24" t="s">
        <v>232</v>
      </c>
      <c r="G41" s="24" t="s">
        <v>233</v>
      </c>
      <c r="H41" s="24" t="s">
        <v>234</v>
      </c>
      <c r="I41" s="24" t="s">
        <v>235</v>
      </c>
      <c r="J41" s="33" t="s">
        <v>233</v>
      </c>
      <c r="K41">
        <v>2024</v>
      </c>
      <c r="L41">
        <v>1</v>
      </c>
      <c r="M41" t="s">
        <v>50</v>
      </c>
      <c r="N41" t="s">
        <v>51</v>
      </c>
      <c r="O41" t="s">
        <v>3</v>
      </c>
      <c r="P41" t="s">
        <v>79</v>
      </c>
      <c r="Q41" t="s">
        <v>89</v>
      </c>
      <c r="R41" t="str">
        <f t="shared" si="2"/>
        <v>盐城星月光电科技有限公司</v>
      </c>
      <c r="S41" t="s">
        <v>90</v>
      </c>
      <c r="T41" t="s">
        <v>91</v>
      </c>
      <c r="U41" t="str">
        <f t="shared" si="3"/>
        <v>铝塑板东湖国际</v>
      </c>
    </row>
    <row r="42" ht="48" spans="1:21">
      <c r="A42" s="23" t="s">
        <v>236</v>
      </c>
      <c r="B42" s="24" t="s">
        <v>231</v>
      </c>
      <c r="C42" s="24" t="s">
        <v>237</v>
      </c>
      <c r="D42" s="24" t="s">
        <v>45</v>
      </c>
      <c r="E42" s="25">
        <v>12969.4</v>
      </c>
      <c r="F42" s="24" t="s">
        <v>238</v>
      </c>
      <c r="G42" s="24" t="s">
        <v>76</v>
      </c>
      <c r="H42" s="24" t="s">
        <v>239</v>
      </c>
      <c r="I42" s="24" t="s">
        <v>240</v>
      </c>
      <c r="J42" s="33" t="s">
        <v>76</v>
      </c>
      <c r="K42">
        <v>2024</v>
      </c>
      <c r="L42">
        <v>1</v>
      </c>
      <c r="M42" t="s">
        <v>50</v>
      </c>
      <c r="N42" t="s">
        <v>51</v>
      </c>
      <c r="O42" t="s">
        <v>4</v>
      </c>
      <c r="P42" t="s">
        <v>79</v>
      </c>
      <c r="Q42" t="s">
        <v>80</v>
      </c>
      <c r="R42" t="str">
        <f t="shared" si="2"/>
        <v>临沂金亦泰装饰材料有限公司</v>
      </c>
      <c r="S42" t="s">
        <v>53</v>
      </c>
      <c r="T42" t="s">
        <v>81</v>
      </c>
      <c r="U42" t="str">
        <f t="shared" si="3"/>
        <v>采购款</v>
      </c>
    </row>
    <row r="43" ht="39.6" hidden="1" spans="1:21">
      <c r="A43" s="23" t="s">
        <v>241</v>
      </c>
      <c r="B43" s="24" t="s">
        <v>231</v>
      </c>
      <c r="C43" s="24" t="s">
        <v>242</v>
      </c>
      <c r="D43" s="25">
        <v>140700</v>
      </c>
      <c r="E43" s="24" t="s">
        <v>45</v>
      </c>
      <c r="F43" s="24" t="s">
        <v>243</v>
      </c>
      <c r="G43" s="24" t="s">
        <v>244</v>
      </c>
      <c r="H43" s="24" t="s">
        <v>62</v>
      </c>
      <c r="I43" s="24" t="s">
        <v>63</v>
      </c>
      <c r="J43" s="33" t="s">
        <v>244</v>
      </c>
      <c r="K43">
        <v>2024</v>
      </c>
      <c r="L43">
        <v>1</v>
      </c>
      <c r="M43" t="s">
        <v>50</v>
      </c>
      <c r="N43" t="s">
        <v>51</v>
      </c>
      <c r="O43" t="s">
        <v>3</v>
      </c>
      <c r="P43" t="s">
        <v>64</v>
      </c>
      <c r="Q43" t="s">
        <v>65</v>
      </c>
      <c r="R43" t="str">
        <f t="shared" si="2"/>
        <v>祁康柱</v>
      </c>
      <c r="S43" t="s">
        <v>71</v>
      </c>
      <c r="T43" t="s">
        <v>245</v>
      </c>
      <c r="U43" t="str">
        <f t="shared" si="3"/>
        <v>投资款</v>
      </c>
    </row>
    <row r="44" ht="48" spans="1:21">
      <c r="A44" s="23" t="s">
        <v>246</v>
      </c>
      <c r="B44" s="24" t="s">
        <v>231</v>
      </c>
      <c r="C44" s="24" t="s">
        <v>247</v>
      </c>
      <c r="D44" s="24" t="s">
        <v>45</v>
      </c>
      <c r="E44" s="25">
        <v>122976</v>
      </c>
      <c r="F44" s="24" t="s">
        <v>248</v>
      </c>
      <c r="G44" s="24" t="s">
        <v>76</v>
      </c>
      <c r="H44" s="24" t="s">
        <v>249</v>
      </c>
      <c r="I44" s="24" t="s">
        <v>250</v>
      </c>
      <c r="J44" s="33" t="s">
        <v>76</v>
      </c>
      <c r="K44">
        <v>2024</v>
      </c>
      <c r="L44">
        <v>1</v>
      </c>
      <c r="M44" t="s">
        <v>50</v>
      </c>
      <c r="N44" t="s">
        <v>51</v>
      </c>
      <c r="O44" t="s">
        <v>4</v>
      </c>
      <c r="P44" t="s">
        <v>79</v>
      </c>
      <c r="Q44" t="s">
        <v>80</v>
      </c>
      <c r="R44" t="str">
        <f t="shared" si="2"/>
        <v>山东新蓝星装饰材料有限公司</v>
      </c>
      <c r="S44" t="s">
        <v>53</v>
      </c>
      <c r="T44" t="s">
        <v>81</v>
      </c>
      <c r="U44" t="str">
        <f t="shared" si="3"/>
        <v>采购款</v>
      </c>
    </row>
    <row r="45" ht="39.6" spans="1:21">
      <c r="A45" s="23" t="s">
        <v>251</v>
      </c>
      <c r="B45" s="24" t="s">
        <v>231</v>
      </c>
      <c r="C45" s="24" t="s">
        <v>252</v>
      </c>
      <c r="D45" s="25">
        <v>30220</v>
      </c>
      <c r="E45" s="24" t="s">
        <v>45</v>
      </c>
      <c r="F45" s="24" t="s">
        <v>253</v>
      </c>
      <c r="G45" s="24" t="s">
        <v>108</v>
      </c>
      <c r="H45" s="24" t="s">
        <v>254</v>
      </c>
      <c r="I45" s="24" t="s">
        <v>255</v>
      </c>
      <c r="J45" s="33" t="s">
        <v>108</v>
      </c>
      <c r="K45">
        <v>2024</v>
      </c>
      <c r="L45">
        <v>1</v>
      </c>
      <c r="M45" t="s">
        <v>50</v>
      </c>
      <c r="N45" t="s">
        <v>51</v>
      </c>
      <c r="O45" t="s">
        <v>3</v>
      </c>
      <c r="P45" t="s">
        <v>79</v>
      </c>
      <c r="Q45" t="s">
        <v>89</v>
      </c>
      <c r="R45" t="str">
        <f t="shared" si="2"/>
        <v>江苏广宸建设有限公司</v>
      </c>
      <c r="S45" t="s">
        <v>90</v>
      </c>
      <c r="T45" t="s">
        <v>91</v>
      </c>
      <c r="U45" t="str">
        <f t="shared" si="3"/>
        <v>材料款</v>
      </c>
    </row>
    <row r="46" ht="39.6" hidden="1" spans="1:21">
      <c r="A46" s="23" t="s">
        <v>256</v>
      </c>
      <c r="B46" s="24" t="s">
        <v>257</v>
      </c>
      <c r="C46" s="24" t="s">
        <v>258</v>
      </c>
      <c r="D46" s="25">
        <v>100000</v>
      </c>
      <c r="E46" s="24" t="s">
        <v>45</v>
      </c>
      <c r="F46" s="24" t="s">
        <v>259</v>
      </c>
      <c r="G46" s="24" t="s">
        <v>244</v>
      </c>
      <c r="H46" s="24" t="s">
        <v>62</v>
      </c>
      <c r="I46" s="24" t="s">
        <v>63</v>
      </c>
      <c r="J46" s="33" t="s">
        <v>244</v>
      </c>
      <c r="K46">
        <v>2024</v>
      </c>
      <c r="L46">
        <v>1</v>
      </c>
      <c r="M46" t="s">
        <v>50</v>
      </c>
      <c r="N46" t="s">
        <v>51</v>
      </c>
      <c r="O46" t="s">
        <v>3</v>
      </c>
      <c r="P46" t="s">
        <v>64</v>
      </c>
      <c r="Q46" t="s">
        <v>65</v>
      </c>
      <c r="R46" t="str">
        <f t="shared" si="2"/>
        <v>祁康柱</v>
      </c>
      <c r="S46" t="s">
        <v>71</v>
      </c>
      <c r="T46" t="s">
        <v>245</v>
      </c>
      <c r="U46" t="str">
        <f t="shared" si="3"/>
        <v>投资款</v>
      </c>
    </row>
    <row r="47" ht="39.6" hidden="1" spans="1:21">
      <c r="A47" s="23" t="s">
        <v>260</v>
      </c>
      <c r="B47" s="24" t="s">
        <v>257</v>
      </c>
      <c r="C47" s="24" t="s">
        <v>261</v>
      </c>
      <c r="D47" s="25">
        <v>22700</v>
      </c>
      <c r="E47" s="24" t="s">
        <v>45</v>
      </c>
      <c r="F47" s="24" t="s">
        <v>262</v>
      </c>
      <c r="G47" s="24" t="s">
        <v>244</v>
      </c>
      <c r="H47" s="24" t="s">
        <v>62</v>
      </c>
      <c r="I47" s="24" t="s">
        <v>63</v>
      </c>
      <c r="J47" s="33" t="s">
        <v>244</v>
      </c>
      <c r="K47">
        <v>2024</v>
      </c>
      <c r="L47">
        <v>1</v>
      </c>
      <c r="M47" t="s">
        <v>50</v>
      </c>
      <c r="N47" t="s">
        <v>51</v>
      </c>
      <c r="O47" t="s">
        <v>3</v>
      </c>
      <c r="P47" t="s">
        <v>64</v>
      </c>
      <c r="Q47" t="s">
        <v>65</v>
      </c>
      <c r="R47" t="str">
        <f t="shared" si="2"/>
        <v>祁康柱</v>
      </c>
      <c r="S47" t="s">
        <v>71</v>
      </c>
      <c r="T47" t="s">
        <v>245</v>
      </c>
      <c r="U47" t="str">
        <f t="shared" si="3"/>
        <v>投资款</v>
      </c>
    </row>
    <row r="48" ht="39.6" spans="1:21">
      <c r="A48" s="23" t="s">
        <v>263</v>
      </c>
      <c r="B48" s="24" t="s">
        <v>257</v>
      </c>
      <c r="C48" s="24" t="s">
        <v>264</v>
      </c>
      <c r="D48" s="24" t="s">
        <v>45</v>
      </c>
      <c r="E48" s="25">
        <v>105600</v>
      </c>
      <c r="F48" s="24" t="s">
        <v>265</v>
      </c>
      <c r="G48" s="24" t="s">
        <v>76</v>
      </c>
      <c r="H48" s="24" t="s">
        <v>266</v>
      </c>
      <c r="I48" s="24" t="s">
        <v>267</v>
      </c>
      <c r="J48" s="33" t="s">
        <v>76</v>
      </c>
      <c r="K48">
        <v>2024</v>
      </c>
      <c r="L48">
        <v>1</v>
      </c>
      <c r="M48" t="s">
        <v>50</v>
      </c>
      <c r="N48" t="s">
        <v>51</v>
      </c>
      <c r="O48" t="s">
        <v>4</v>
      </c>
      <c r="P48" t="s">
        <v>79</v>
      </c>
      <c r="Q48" t="s">
        <v>80</v>
      </c>
      <c r="R48" t="str">
        <f t="shared" si="2"/>
        <v>吉祥新材料股份有限公司</v>
      </c>
      <c r="S48" t="s">
        <v>53</v>
      </c>
      <c r="T48" t="s">
        <v>81</v>
      </c>
      <c r="U48" t="str">
        <f t="shared" si="3"/>
        <v>采购款</v>
      </c>
    </row>
    <row r="49" ht="39.6" spans="1:21">
      <c r="A49" s="23" t="s">
        <v>268</v>
      </c>
      <c r="B49" s="24" t="s">
        <v>257</v>
      </c>
      <c r="C49" s="24" t="s">
        <v>269</v>
      </c>
      <c r="D49" s="24" t="s">
        <v>45</v>
      </c>
      <c r="E49" s="25">
        <v>65183</v>
      </c>
      <c r="F49" s="24" t="s">
        <v>270</v>
      </c>
      <c r="G49" s="24" t="s">
        <v>76</v>
      </c>
      <c r="H49" s="24" t="s">
        <v>271</v>
      </c>
      <c r="I49" s="24" t="s">
        <v>272</v>
      </c>
      <c r="J49" s="33" t="s">
        <v>76</v>
      </c>
      <c r="K49">
        <v>2024</v>
      </c>
      <c r="L49">
        <v>1</v>
      </c>
      <c r="M49" t="s">
        <v>50</v>
      </c>
      <c r="N49" t="s">
        <v>51</v>
      </c>
      <c r="O49" t="s">
        <v>4</v>
      </c>
      <c r="P49" t="s">
        <v>79</v>
      </c>
      <c r="Q49" t="s">
        <v>80</v>
      </c>
      <c r="R49" t="str">
        <f t="shared" si="2"/>
        <v>山东鑫盛佳金属有限公司</v>
      </c>
      <c r="S49" t="s">
        <v>53</v>
      </c>
      <c r="T49" t="s">
        <v>81</v>
      </c>
      <c r="U49" t="str">
        <f t="shared" si="3"/>
        <v>采购款</v>
      </c>
    </row>
    <row r="50" ht="39.6" hidden="1" spans="1:21">
      <c r="A50" s="23" t="s">
        <v>273</v>
      </c>
      <c r="B50" s="24" t="s">
        <v>257</v>
      </c>
      <c r="C50" s="24" t="s">
        <v>274</v>
      </c>
      <c r="D50" s="25">
        <v>43000</v>
      </c>
      <c r="E50" s="24" t="s">
        <v>45</v>
      </c>
      <c r="F50" s="24" t="s">
        <v>275</v>
      </c>
      <c r="G50" s="24" t="s">
        <v>244</v>
      </c>
      <c r="H50" s="24" t="s">
        <v>62</v>
      </c>
      <c r="I50" s="24" t="s">
        <v>63</v>
      </c>
      <c r="J50" s="33" t="s">
        <v>244</v>
      </c>
      <c r="K50">
        <v>2024</v>
      </c>
      <c r="L50">
        <v>1</v>
      </c>
      <c r="M50" t="s">
        <v>50</v>
      </c>
      <c r="N50" t="s">
        <v>51</v>
      </c>
      <c r="O50" t="s">
        <v>3</v>
      </c>
      <c r="P50" t="s">
        <v>64</v>
      </c>
      <c r="Q50" t="s">
        <v>65</v>
      </c>
      <c r="R50" t="str">
        <f t="shared" si="2"/>
        <v>祁康柱</v>
      </c>
      <c r="S50" t="s">
        <v>71</v>
      </c>
      <c r="T50" t="s">
        <v>245</v>
      </c>
      <c r="U50" t="str">
        <f t="shared" si="3"/>
        <v>投资款</v>
      </c>
    </row>
    <row r="51" ht="39.6" spans="1:21">
      <c r="A51" s="23" t="s">
        <v>276</v>
      </c>
      <c r="B51" s="24" t="s">
        <v>257</v>
      </c>
      <c r="C51" s="24" t="s">
        <v>277</v>
      </c>
      <c r="D51" s="24" t="s">
        <v>45</v>
      </c>
      <c r="E51" s="25">
        <v>44000</v>
      </c>
      <c r="F51" s="24" t="s">
        <v>278</v>
      </c>
      <c r="G51" s="24" t="s">
        <v>76</v>
      </c>
      <c r="H51" s="24" t="s">
        <v>266</v>
      </c>
      <c r="I51" s="24" t="s">
        <v>267</v>
      </c>
      <c r="J51" s="33" t="s">
        <v>76</v>
      </c>
      <c r="K51">
        <v>2024</v>
      </c>
      <c r="L51">
        <v>1</v>
      </c>
      <c r="M51" t="s">
        <v>50</v>
      </c>
      <c r="N51" t="s">
        <v>51</v>
      </c>
      <c r="O51" t="s">
        <v>4</v>
      </c>
      <c r="P51" t="s">
        <v>79</v>
      </c>
      <c r="Q51" t="s">
        <v>80</v>
      </c>
      <c r="R51" t="str">
        <f t="shared" si="2"/>
        <v>吉祥新材料股份有限公司</v>
      </c>
      <c r="S51" t="s">
        <v>53</v>
      </c>
      <c r="T51" t="s">
        <v>81</v>
      </c>
      <c r="U51" t="str">
        <f t="shared" si="3"/>
        <v>采购款</v>
      </c>
    </row>
    <row r="52" ht="39.6" hidden="1" spans="1:21">
      <c r="A52" s="23" t="s">
        <v>279</v>
      </c>
      <c r="B52" s="24" t="s">
        <v>280</v>
      </c>
      <c r="C52" s="24" t="s">
        <v>281</v>
      </c>
      <c r="D52" s="25">
        <v>39200</v>
      </c>
      <c r="E52" s="24" t="s">
        <v>45</v>
      </c>
      <c r="F52" s="24" t="s">
        <v>282</v>
      </c>
      <c r="G52" s="24" t="s">
        <v>244</v>
      </c>
      <c r="H52" s="24" t="s">
        <v>62</v>
      </c>
      <c r="I52" s="24" t="s">
        <v>63</v>
      </c>
      <c r="J52" s="33" t="s">
        <v>244</v>
      </c>
      <c r="K52">
        <v>2024</v>
      </c>
      <c r="L52">
        <v>1</v>
      </c>
      <c r="M52" t="s">
        <v>50</v>
      </c>
      <c r="N52" t="s">
        <v>51</v>
      </c>
      <c r="O52" t="s">
        <v>3</v>
      </c>
      <c r="P52" t="s">
        <v>64</v>
      </c>
      <c r="Q52" t="s">
        <v>65</v>
      </c>
      <c r="R52" t="str">
        <f t="shared" si="2"/>
        <v>祁康柱</v>
      </c>
      <c r="S52" t="s">
        <v>71</v>
      </c>
      <c r="T52" t="s">
        <v>245</v>
      </c>
      <c r="U52" t="str">
        <f t="shared" si="3"/>
        <v>投资款</v>
      </c>
    </row>
    <row r="53" ht="39.6" spans="1:21">
      <c r="A53" s="23" t="s">
        <v>283</v>
      </c>
      <c r="B53" s="24" t="s">
        <v>280</v>
      </c>
      <c r="C53" s="24" t="s">
        <v>284</v>
      </c>
      <c r="D53" s="24" t="s">
        <v>45</v>
      </c>
      <c r="E53" s="25">
        <v>20800</v>
      </c>
      <c r="F53" s="24" t="s">
        <v>285</v>
      </c>
      <c r="G53" s="24" t="s">
        <v>76</v>
      </c>
      <c r="H53" s="24" t="s">
        <v>286</v>
      </c>
      <c r="I53" s="24" t="s">
        <v>287</v>
      </c>
      <c r="J53" s="33" t="s">
        <v>76</v>
      </c>
      <c r="K53">
        <v>2024</v>
      </c>
      <c r="L53">
        <v>1</v>
      </c>
      <c r="M53" t="s">
        <v>50</v>
      </c>
      <c r="N53" t="s">
        <v>51</v>
      </c>
      <c r="O53" t="s">
        <v>4</v>
      </c>
      <c r="P53" t="s">
        <v>79</v>
      </c>
      <c r="Q53" t="s">
        <v>80</v>
      </c>
      <c r="R53" t="str">
        <f t="shared" si="2"/>
        <v>温州市吉祥板业有限公司</v>
      </c>
      <c r="S53" t="s">
        <v>53</v>
      </c>
      <c r="T53" t="s">
        <v>81</v>
      </c>
      <c r="U53" t="str">
        <f t="shared" si="3"/>
        <v>采购款</v>
      </c>
    </row>
    <row r="54" ht="39.6" spans="1:21">
      <c r="A54" s="23" t="s">
        <v>288</v>
      </c>
      <c r="B54" s="24" t="s">
        <v>280</v>
      </c>
      <c r="C54" s="24" t="s">
        <v>289</v>
      </c>
      <c r="D54" s="24" t="s">
        <v>45</v>
      </c>
      <c r="E54" s="25">
        <v>14073</v>
      </c>
      <c r="F54" s="24" t="s">
        <v>290</v>
      </c>
      <c r="G54" s="24" t="s">
        <v>76</v>
      </c>
      <c r="H54" s="24" t="s">
        <v>164</v>
      </c>
      <c r="I54" s="24" t="s">
        <v>165</v>
      </c>
      <c r="J54" s="33" t="s">
        <v>76</v>
      </c>
      <c r="K54">
        <v>2024</v>
      </c>
      <c r="L54">
        <v>1</v>
      </c>
      <c r="M54" t="s">
        <v>50</v>
      </c>
      <c r="N54" t="s">
        <v>51</v>
      </c>
      <c r="O54" t="s">
        <v>4</v>
      </c>
      <c r="P54" t="s">
        <v>79</v>
      </c>
      <c r="Q54" t="s">
        <v>80</v>
      </c>
      <c r="R54" t="str">
        <f t="shared" si="2"/>
        <v>费县美瑞板材厂</v>
      </c>
      <c r="S54" t="s">
        <v>53</v>
      </c>
      <c r="T54" t="s">
        <v>81</v>
      </c>
      <c r="U54" t="str">
        <f t="shared" si="3"/>
        <v>采购款</v>
      </c>
    </row>
    <row r="55" ht="48" spans="1:21">
      <c r="A55" s="23" t="s">
        <v>291</v>
      </c>
      <c r="B55" s="24" t="s">
        <v>292</v>
      </c>
      <c r="C55" s="24" t="s">
        <v>293</v>
      </c>
      <c r="D55" s="25">
        <v>3298</v>
      </c>
      <c r="E55" s="24" t="s">
        <v>45</v>
      </c>
      <c r="F55" s="24" t="s">
        <v>294</v>
      </c>
      <c r="G55" s="24" t="s">
        <v>295</v>
      </c>
      <c r="H55" s="24" t="s">
        <v>296</v>
      </c>
      <c r="I55" s="24" t="s">
        <v>297</v>
      </c>
      <c r="J55" s="33" t="s">
        <v>295</v>
      </c>
      <c r="K55">
        <v>2024</v>
      </c>
      <c r="L55">
        <v>1</v>
      </c>
      <c r="M55" t="s">
        <v>50</v>
      </c>
      <c r="N55" t="s">
        <v>51</v>
      </c>
      <c r="O55" t="s">
        <v>3</v>
      </c>
      <c r="P55" t="s">
        <v>79</v>
      </c>
      <c r="Q55" t="s">
        <v>89</v>
      </c>
      <c r="R55" t="str">
        <f t="shared" si="2"/>
        <v>江苏壹块屏光电股份有限公司</v>
      </c>
      <c r="S55" t="s">
        <v>90</v>
      </c>
      <c r="T55" t="s">
        <v>91</v>
      </c>
      <c r="U55" t="str">
        <f t="shared" si="3"/>
        <v>货款货款</v>
      </c>
    </row>
    <row r="56" ht="39.6" spans="1:21">
      <c r="A56" s="23" t="s">
        <v>298</v>
      </c>
      <c r="B56" s="24" t="s">
        <v>292</v>
      </c>
      <c r="C56" s="24" t="s">
        <v>299</v>
      </c>
      <c r="D56" s="25">
        <v>21840</v>
      </c>
      <c r="E56" s="24" t="s">
        <v>45</v>
      </c>
      <c r="F56" s="24" t="s">
        <v>300</v>
      </c>
      <c r="G56" s="24" t="s">
        <v>108</v>
      </c>
      <c r="H56" s="24" t="s">
        <v>301</v>
      </c>
      <c r="I56" s="24" t="s">
        <v>302</v>
      </c>
      <c r="J56" s="33" t="s">
        <v>108</v>
      </c>
      <c r="K56">
        <v>2024</v>
      </c>
      <c r="L56">
        <v>1</v>
      </c>
      <c r="M56" t="s">
        <v>50</v>
      </c>
      <c r="N56" t="s">
        <v>51</v>
      </c>
      <c r="O56" t="s">
        <v>3</v>
      </c>
      <c r="P56" t="s">
        <v>79</v>
      </c>
      <c r="Q56" t="s">
        <v>89</v>
      </c>
      <c r="R56" t="str">
        <f t="shared" si="2"/>
        <v>江苏力邦装饰有限公司</v>
      </c>
      <c r="S56" t="s">
        <v>90</v>
      </c>
      <c r="T56" t="s">
        <v>91</v>
      </c>
      <c r="U56" t="str">
        <f t="shared" si="3"/>
        <v>材料款</v>
      </c>
    </row>
    <row r="57" ht="39.6" spans="1:21">
      <c r="A57" s="23" t="s">
        <v>303</v>
      </c>
      <c r="B57" s="24" t="s">
        <v>292</v>
      </c>
      <c r="C57" s="24" t="s">
        <v>304</v>
      </c>
      <c r="D57" s="24" t="s">
        <v>45</v>
      </c>
      <c r="E57" s="25">
        <v>8460</v>
      </c>
      <c r="F57" s="24" t="s">
        <v>305</v>
      </c>
      <c r="G57" s="24" t="s">
        <v>76</v>
      </c>
      <c r="H57" s="24" t="s">
        <v>306</v>
      </c>
      <c r="I57" s="24" t="s">
        <v>307</v>
      </c>
      <c r="J57" s="33" t="s">
        <v>76</v>
      </c>
      <c r="K57">
        <v>2024</v>
      </c>
      <c r="L57">
        <v>1</v>
      </c>
      <c r="M57" t="s">
        <v>50</v>
      </c>
      <c r="N57" t="s">
        <v>51</v>
      </c>
      <c r="O57" t="s">
        <v>4</v>
      </c>
      <c r="P57" t="s">
        <v>79</v>
      </c>
      <c r="Q57" t="s">
        <v>80</v>
      </c>
      <c r="R57" t="str">
        <f t="shared" si="2"/>
        <v>上海腾音实业有限公司</v>
      </c>
      <c r="S57" t="s">
        <v>53</v>
      </c>
      <c r="T57" t="s">
        <v>81</v>
      </c>
      <c r="U57" t="str">
        <f t="shared" si="3"/>
        <v>采购款</v>
      </c>
    </row>
    <row r="58" ht="40.35" hidden="1" spans="1:21">
      <c r="A58" s="27" t="s">
        <v>308</v>
      </c>
      <c r="B58" s="28" t="s">
        <v>309</v>
      </c>
      <c r="C58" s="28" t="s">
        <v>310</v>
      </c>
      <c r="D58" s="28" t="s">
        <v>45</v>
      </c>
      <c r="E58" s="29">
        <v>20000</v>
      </c>
      <c r="F58" s="28" t="s">
        <v>311</v>
      </c>
      <c r="G58" s="28" t="s">
        <v>95</v>
      </c>
      <c r="H58" s="28" t="s">
        <v>62</v>
      </c>
      <c r="I58" s="28" t="s">
        <v>63</v>
      </c>
      <c r="J58" s="35" t="s">
        <v>95</v>
      </c>
      <c r="K58">
        <v>2024</v>
      </c>
      <c r="L58">
        <v>1</v>
      </c>
      <c r="M58" t="s">
        <v>50</v>
      </c>
      <c r="N58" t="s">
        <v>51</v>
      </c>
      <c r="O58" t="s">
        <v>4</v>
      </c>
      <c r="P58" t="s">
        <v>64</v>
      </c>
      <c r="Q58" t="s">
        <v>65</v>
      </c>
      <c r="R58" t="str">
        <f t="shared" si="2"/>
        <v>祁康柱</v>
      </c>
      <c r="S58" t="s">
        <v>96</v>
      </c>
      <c r="T58" t="s">
        <v>95</v>
      </c>
      <c r="U58" t="str">
        <f t="shared" si="3"/>
        <v>还款</v>
      </c>
    </row>
  </sheetData>
  <autoFilter xmlns:etc="http://www.wps.cn/officeDocument/2017/etCustomData" ref="A3:U58" etc:filterBottomFollowUsedRange="0">
    <filterColumn colId="16">
      <filters>
        <filter val="供应商"/>
        <filter val="客户"/>
      </filters>
    </filterColumn>
    <extLst/>
  </autoFilter>
  <mergeCells count="7">
    <mergeCell ref="A2:I2"/>
    <mergeCell ref="K2:N2"/>
    <mergeCell ref="O2:U2"/>
    <mergeCell ref="W2:X2"/>
    <mergeCell ref="Y2:AD2"/>
    <mergeCell ref="AE2:AF2"/>
    <mergeCell ref="AG2:AH2"/>
  </mergeCell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9"/>
  <sheetViews>
    <sheetView zoomScale="175" zoomScaleNormal="175" workbookViewId="0">
      <selection activeCell="G2" sqref="G2"/>
    </sheetView>
  </sheetViews>
  <sheetFormatPr defaultColWidth="8.88888888888889" defaultRowHeight="14.4"/>
  <cols>
    <col min="1" max="1" width="12.1111111111111"/>
    <col min="2" max="2" width="13.7777777777778" customWidth="1"/>
    <col min="3" max="4" width="13"/>
    <col min="6" max="9" width="11.1111111111111"/>
    <col min="10" max="11" width="13"/>
    <col min="14" max="14" width="11.5648148148148" customWidth="1"/>
    <col min="16" max="16" width="11.1111111111111"/>
    <col min="17" max="19" width="13"/>
    <col min="20" max="20" width="11.5648148148148" customWidth="1"/>
    <col min="21" max="21" width="11.1111111111111" customWidth="1"/>
    <col min="22" max="22" width="11.1111111111111"/>
    <col min="23" max="24" width="13"/>
  </cols>
  <sheetData>
    <row r="1" spans="6:21">
      <c r="F1" t="s">
        <v>14</v>
      </c>
      <c r="G1" t="s">
        <v>3</v>
      </c>
      <c r="N1" t="s">
        <v>15</v>
      </c>
      <c r="O1" t="s">
        <v>64</v>
      </c>
      <c r="T1" t="s">
        <v>15</v>
      </c>
      <c r="U1" t="s">
        <v>52</v>
      </c>
    </row>
    <row r="2" ht="25.8" spans="1:4">
      <c r="A2" s="8" t="s">
        <v>312</v>
      </c>
      <c r="B2" s="9"/>
      <c r="C2" s="9"/>
      <c r="D2" s="9"/>
    </row>
    <row r="3" spans="1:24">
      <c r="A3" t="s">
        <v>10</v>
      </c>
      <c r="B3" t="s">
        <v>11</v>
      </c>
      <c r="C3" t="s">
        <v>313</v>
      </c>
      <c r="D3" t="s">
        <v>314</v>
      </c>
      <c r="F3" t="s">
        <v>18</v>
      </c>
      <c r="G3" t="s">
        <v>19</v>
      </c>
      <c r="H3" t="s">
        <v>15</v>
      </c>
      <c r="I3" t="s">
        <v>16</v>
      </c>
      <c r="J3" t="s">
        <v>313</v>
      </c>
      <c r="K3" t="s">
        <v>314</v>
      </c>
      <c r="N3" t="s">
        <v>18</v>
      </c>
      <c r="O3" t="s">
        <v>19</v>
      </c>
      <c r="P3" t="s">
        <v>16</v>
      </c>
      <c r="Q3" t="s">
        <v>313</v>
      </c>
      <c r="R3" t="s">
        <v>314</v>
      </c>
      <c r="S3"/>
      <c r="T3" t="s">
        <v>18</v>
      </c>
      <c r="U3" t="s">
        <v>19</v>
      </c>
      <c r="V3" t="s">
        <v>16</v>
      </c>
      <c r="W3" t="s">
        <v>313</v>
      </c>
      <c r="X3" t="s">
        <v>314</v>
      </c>
    </row>
    <row r="4" spans="1:24">
      <c r="A4">
        <v>2024</v>
      </c>
      <c r="B4">
        <v>1</v>
      </c>
      <c r="C4">
        <v>1306550.82</v>
      </c>
      <c r="D4">
        <v>1600723.02</v>
      </c>
      <c r="F4" t="s">
        <v>71</v>
      </c>
      <c r="G4" t="s">
        <v>72</v>
      </c>
      <c r="H4" t="s">
        <v>64</v>
      </c>
      <c r="I4" t="s">
        <v>65</v>
      </c>
      <c r="J4">
        <v>621980</v>
      </c>
      <c r="K4">
        <v>0</v>
      </c>
      <c r="N4" t="s">
        <v>53</v>
      </c>
      <c r="O4" t="s">
        <v>66</v>
      </c>
      <c r="P4" t="s">
        <v>65</v>
      </c>
      <c r="Q4">
        <v>0</v>
      </c>
      <c r="R4">
        <v>275000</v>
      </c>
      <c r="S4"/>
      <c r="T4" t="s">
        <v>53</v>
      </c>
      <c r="U4" t="s">
        <v>54</v>
      </c>
      <c r="V4" t="s">
        <v>52</v>
      </c>
      <c r="W4">
        <v>0</v>
      </c>
      <c r="X4">
        <v>1644.81</v>
      </c>
    </row>
    <row r="5" spans="1:24">
      <c r="A5" t="s">
        <v>315</v>
      </c>
      <c r="B5"/>
      <c r="C5">
        <v>1306550.82</v>
      </c>
      <c r="D5">
        <v>1600723.02</v>
      </c>
      <c r="G5" t="s">
        <v>245</v>
      </c>
      <c r="H5" t="s">
        <v>64</v>
      </c>
      <c r="I5" t="s">
        <v>65</v>
      </c>
      <c r="J5">
        <v>345600</v>
      </c>
      <c r="K5">
        <v>0</v>
      </c>
      <c r="N5" t="s">
        <v>71</v>
      </c>
      <c r="O5" t="s">
        <v>72</v>
      </c>
      <c r="P5" t="s">
        <v>65</v>
      </c>
      <c r="Q5">
        <v>621980</v>
      </c>
      <c r="R5">
        <v>0</v>
      </c>
      <c r="S5"/>
      <c r="T5"/>
      <c r="U5" t="s">
        <v>116</v>
      </c>
      <c r="V5" t="s">
        <v>52</v>
      </c>
      <c r="W5">
        <v>0</v>
      </c>
      <c r="X5">
        <v>13875.12</v>
      </c>
    </row>
    <row r="6" spans="6:24">
      <c r="F6" t="s">
        <v>90</v>
      </c>
      <c r="G6" t="s">
        <v>91</v>
      </c>
      <c r="H6" t="s">
        <v>79</v>
      </c>
      <c r="I6" t="s">
        <v>89</v>
      </c>
      <c r="J6">
        <v>338970.82</v>
      </c>
      <c r="K6">
        <v>0</v>
      </c>
      <c r="O6" t="s">
        <v>245</v>
      </c>
      <c r="P6" t="s">
        <v>65</v>
      </c>
      <c r="Q6">
        <v>345600</v>
      </c>
      <c r="R6">
        <v>0</v>
      </c>
      <c r="S6"/>
      <c r="T6" t="s">
        <v>315</v>
      </c>
      <c r="U6"/>
      <c r="V6"/>
      <c r="W6">
        <v>0</v>
      </c>
      <c r="X6">
        <v>15519.93</v>
      </c>
    </row>
    <row r="7" ht="25.8" spans="1:18">
      <c r="A7" s="8" t="s">
        <v>316</v>
      </c>
      <c r="B7" s="9"/>
      <c r="C7" s="9"/>
      <c r="D7" s="9"/>
      <c r="F7" t="s">
        <v>315</v>
      </c>
      <c r="G7"/>
      <c r="H7"/>
      <c r="I7"/>
      <c r="J7">
        <v>1306550.82</v>
      </c>
      <c r="K7">
        <v>0</v>
      </c>
      <c r="N7" t="s">
        <v>96</v>
      </c>
      <c r="O7" t="s">
        <v>95</v>
      </c>
      <c r="P7" t="s">
        <v>65</v>
      </c>
      <c r="Q7">
        <v>0</v>
      </c>
      <c r="R7">
        <v>150000</v>
      </c>
    </row>
    <row r="8" spans="1:18">
      <c r="A8" t="s">
        <v>12</v>
      </c>
      <c r="B8" t="s">
        <v>313</v>
      </c>
      <c r="C8" t="s">
        <v>314</v>
      </c>
      <c r="D8"/>
      <c r="N8" t="s">
        <v>315</v>
      </c>
      <c r="O8"/>
      <c r="P8"/>
      <c r="Q8">
        <v>967580</v>
      </c>
      <c r="R8">
        <v>425000</v>
      </c>
    </row>
    <row r="9" spans="1:3">
      <c r="A9" t="s">
        <v>50</v>
      </c>
      <c r="B9">
        <v>1306550.82</v>
      </c>
      <c r="C9">
        <v>1600723.02</v>
      </c>
    </row>
    <row r="10" spans="1:3">
      <c r="A10" t="s">
        <v>315</v>
      </c>
      <c r="B10">
        <v>1306550.82</v>
      </c>
      <c r="C10">
        <v>1600723.02</v>
      </c>
    </row>
    <row r="11" spans="6:7">
      <c r="F11" t="s">
        <v>14</v>
      </c>
      <c r="G11" t="s">
        <v>4</v>
      </c>
    </row>
    <row r="12" ht="25.8" spans="1:4">
      <c r="A12" s="8" t="s">
        <v>317</v>
      </c>
      <c r="B12" s="9"/>
      <c r="C12" s="9"/>
      <c r="D12" s="9"/>
    </row>
    <row r="13" spans="1:11">
      <c r="A13" t="s">
        <v>13</v>
      </c>
      <c r="B13" t="s">
        <v>313</v>
      </c>
      <c r="C13" t="s">
        <v>314</v>
      </c>
      <c r="F13" t="s">
        <v>18</v>
      </c>
      <c r="G13" t="s">
        <v>19</v>
      </c>
      <c r="H13" t="s">
        <v>15</v>
      </c>
      <c r="I13" t="s">
        <v>16</v>
      </c>
      <c r="J13" t="s">
        <v>313</v>
      </c>
      <c r="K13" t="s">
        <v>314</v>
      </c>
    </row>
    <row r="14" spans="1:11">
      <c r="A14" t="s">
        <v>51</v>
      </c>
      <c r="B14">
        <v>1306550.82</v>
      </c>
      <c r="C14">
        <v>1600723.02</v>
      </c>
      <c r="F14" t="s">
        <v>53</v>
      </c>
      <c r="G14" t="s">
        <v>54</v>
      </c>
      <c r="H14" t="s">
        <v>52</v>
      </c>
      <c r="I14" t="s">
        <v>52</v>
      </c>
      <c r="J14">
        <v>0</v>
      </c>
      <c r="K14">
        <v>1644.81</v>
      </c>
    </row>
    <row r="15" spans="1:11">
      <c r="A15" t="s">
        <v>315</v>
      </c>
      <c r="B15">
        <v>1306550.82</v>
      </c>
      <c r="C15">
        <v>1600723.02</v>
      </c>
      <c r="G15" t="s">
        <v>66</v>
      </c>
      <c r="H15" t="s">
        <v>64</v>
      </c>
      <c r="I15" t="s">
        <v>65</v>
      </c>
      <c r="J15">
        <v>0</v>
      </c>
      <c r="K15" s="12">
        <v>275000</v>
      </c>
    </row>
    <row r="16" spans="7:11">
      <c r="G16" t="s">
        <v>81</v>
      </c>
      <c r="H16" t="s">
        <v>79</v>
      </c>
      <c r="I16" t="s">
        <v>80</v>
      </c>
      <c r="J16">
        <v>0</v>
      </c>
      <c r="K16" s="12">
        <v>1160203.09</v>
      </c>
    </row>
    <row r="17" spans="7:11">
      <c r="G17" t="s">
        <v>116</v>
      </c>
      <c r="H17" t="s">
        <v>52</v>
      </c>
      <c r="I17" t="s">
        <v>52</v>
      </c>
      <c r="J17">
        <v>0</v>
      </c>
      <c r="K17">
        <v>13875.12</v>
      </c>
    </row>
    <row r="18" spans="6:11">
      <c r="F18" t="s">
        <v>96</v>
      </c>
      <c r="G18" t="s">
        <v>95</v>
      </c>
      <c r="H18" t="s">
        <v>64</v>
      </c>
      <c r="I18" t="s">
        <v>65</v>
      </c>
      <c r="J18">
        <v>0</v>
      </c>
      <c r="K18" s="12">
        <v>150000</v>
      </c>
    </row>
    <row r="19" spans="6:11">
      <c r="F19" t="s">
        <v>315</v>
      </c>
      <c r="J19">
        <v>0</v>
      </c>
      <c r="K19">
        <v>1600723.02</v>
      </c>
    </row>
  </sheetData>
  <mergeCells count="3">
    <mergeCell ref="A2:D2"/>
    <mergeCell ref="A7:D7"/>
    <mergeCell ref="A12:D1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zoomScale="145" zoomScaleNormal="145" workbookViewId="0">
      <selection activeCell="A3" sqref="A3:L3"/>
    </sheetView>
  </sheetViews>
  <sheetFormatPr defaultColWidth="8.88888888888889" defaultRowHeight="14.4"/>
  <cols>
    <col min="1" max="1" width="32.1111111111111"/>
    <col min="2" max="2" width="22.8888888888889"/>
    <col min="3" max="3" width="22.8888888888889" customWidth="1"/>
    <col min="4" max="4" width="12.1111111111111"/>
    <col min="5" max="8" width="7.88888888888889"/>
    <col min="9" max="13" width="16.4444444444444"/>
  </cols>
  <sheetData>
    <row r="1" spans="1:2">
      <c r="A1" t="s">
        <v>14</v>
      </c>
      <c r="B1" t="s">
        <v>3</v>
      </c>
    </row>
    <row r="2" spans="1:2">
      <c r="A2" t="s">
        <v>16</v>
      </c>
      <c r="B2" t="s">
        <v>89</v>
      </c>
    </row>
    <row r="3" ht="25.8" spans="1:12">
      <c r="A3" s="8" t="s">
        <v>318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3">
      <c r="A4" t="s">
        <v>17</v>
      </c>
      <c r="B4" t="s">
        <v>21</v>
      </c>
      <c r="C4" t="s">
        <v>23</v>
      </c>
      <c r="D4" t="s">
        <v>24</v>
      </c>
      <c r="E4" t="s">
        <v>25</v>
      </c>
      <c r="F4" t="s">
        <v>26</v>
      </c>
      <c r="G4" t="s">
        <v>27</v>
      </c>
      <c r="H4" t="s">
        <v>28</v>
      </c>
      <c r="I4" t="s">
        <v>319</v>
      </c>
      <c r="J4" t="s">
        <v>320</v>
      </c>
      <c r="K4" t="s">
        <v>321</v>
      </c>
      <c r="L4" t="s">
        <v>322</v>
      </c>
      <c r="M4" t="s">
        <v>323</v>
      </c>
    </row>
    <row r="5" spans="1:8">
      <c r="A5" t="s">
        <v>229</v>
      </c>
      <c r="B5" t="s">
        <v>324</v>
      </c>
      <c r="C5" t="s">
        <v>324</v>
      </c>
      <c r="D5" t="s">
        <v>324</v>
      </c>
      <c r="E5" t="s">
        <v>324</v>
      </c>
      <c r="F5" t="s">
        <v>324</v>
      </c>
      <c r="G5" t="s">
        <v>324</v>
      </c>
      <c r="H5" t="s">
        <v>324</v>
      </c>
    </row>
    <row r="6" spans="1:8">
      <c r="A6" t="s">
        <v>255</v>
      </c>
      <c r="B6" t="s">
        <v>324</v>
      </c>
      <c r="C6" t="s">
        <v>324</v>
      </c>
      <c r="D6" t="s">
        <v>324</v>
      </c>
      <c r="E6" t="s">
        <v>324</v>
      </c>
      <c r="F6" t="s">
        <v>324</v>
      </c>
      <c r="G6" t="s">
        <v>324</v>
      </c>
      <c r="H6" t="s">
        <v>324</v>
      </c>
    </row>
    <row r="7" spans="1:8">
      <c r="A7" t="s">
        <v>141</v>
      </c>
      <c r="B7" t="s">
        <v>324</v>
      </c>
      <c r="C7" t="s">
        <v>324</v>
      </c>
      <c r="D7" t="s">
        <v>324</v>
      </c>
      <c r="E7" t="s">
        <v>324</v>
      </c>
      <c r="F7" t="s">
        <v>324</v>
      </c>
      <c r="G7" t="s">
        <v>324</v>
      </c>
      <c r="H7" t="s">
        <v>324</v>
      </c>
    </row>
    <row r="8" spans="1:8">
      <c r="A8" t="s">
        <v>110</v>
      </c>
      <c r="B8" t="s">
        <v>324</v>
      </c>
      <c r="C8" t="s">
        <v>324</v>
      </c>
      <c r="D8" t="s">
        <v>324</v>
      </c>
      <c r="E8" t="s">
        <v>324</v>
      </c>
      <c r="F8" t="s">
        <v>324</v>
      </c>
      <c r="G8" t="s">
        <v>324</v>
      </c>
      <c r="H8" t="s">
        <v>324</v>
      </c>
    </row>
    <row r="9" spans="1:8">
      <c r="A9" t="s">
        <v>302</v>
      </c>
      <c r="B9" t="s">
        <v>324</v>
      </c>
      <c r="C9" t="s">
        <v>324</v>
      </c>
      <c r="D9" t="s">
        <v>324</v>
      </c>
      <c r="E9" t="s">
        <v>324</v>
      </c>
      <c r="F9" t="s">
        <v>324</v>
      </c>
      <c r="G9" t="s">
        <v>324</v>
      </c>
      <c r="H9" t="s">
        <v>324</v>
      </c>
    </row>
    <row r="10" spans="1:8">
      <c r="A10" t="s">
        <v>88</v>
      </c>
      <c r="B10" t="s">
        <v>324</v>
      </c>
      <c r="C10" t="s">
        <v>324</v>
      </c>
      <c r="D10" t="s">
        <v>324</v>
      </c>
      <c r="E10" t="s">
        <v>324</v>
      </c>
      <c r="F10" t="s">
        <v>324</v>
      </c>
      <c r="G10" t="s">
        <v>324</v>
      </c>
      <c r="H10" t="s">
        <v>324</v>
      </c>
    </row>
    <row r="11" spans="1:8">
      <c r="A11" t="s">
        <v>297</v>
      </c>
      <c r="B11" t="s">
        <v>324</v>
      </c>
      <c r="C11" t="s">
        <v>324</v>
      </c>
      <c r="D11" t="s">
        <v>324</v>
      </c>
      <c r="E11" t="s">
        <v>324</v>
      </c>
      <c r="F11" t="s">
        <v>324</v>
      </c>
      <c r="G11" t="s">
        <v>324</v>
      </c>
      <c r="H11" t="s">
        <v>324</v>
      </c>
    </row>
    <row r="12" spans="1:8">
      <c r="A12" t="s">
        <v>103</v>
      </c>
      <c r="B12" t="s">
        <v>324</v>
      </c>
      <c r="C12" t="s">
        <v>324</v>
      </c>
      <c r="D12" t="s">
        <v>324</v>
      </c>
      <c r="E12" t="s">
        <v>324</v>
      </c>
      <c r="F12" t="s">
        <v>324</v>
      </c>
      <c r="G12" t="s">
        <v>324</v>
      </c>
      <c r="H12" t="s">
        <v>324</v>
      </c>
    </row>
    <row r="13" spans="1:8">
      <c r="A13" t="s">
        <v>150</v>
      </c>
      <c r="B13" t="s">
        <v>324</v>
      </c>
      <c r="C13" t="s">
        <v>324</v>
      </c>
      <c r="D13" t="s">
        <v>324</v>
      </c>
      <c r="E13" t="s">
        <v>324</v>
      </c>
      <c r="F13" t="s">
        <v>324</v>
      </c>
      <c r="G13" t="s">
        <v>324</v>
      </c>
      <c r="H13" t="s">
        <v>324</v>
      </c>
    </row>
    <row r="14" spans="1:8">
      <c r="A14" t="s">
        <v>172</v>
      </c>
      <c r="B14" t="s">
        <v>324</v>
      </c>
      <c r="C14" t="s">
        <v>324</v>
      </c>
      <c r="D14" t="s">
        <v>324</v>
      </c>
      <c r="E14" t="s">
        <v>324</v>
      </c>
      <c r="F14" t="s">
        <v>324</v>
      </c>
      <c r="G14" t="s">
        <v>324</v>
      </c>
      <c r="H14" t="s">
        <v>324</v>
      </c>
    </row>
    <row r="15" spans="1:8">
      <c r="A15" t="s">
        <v>137</v>
      </c>
      <c r="B15" t="s">
        <v>324</v>
      </c>
      <c r="C15" t="s">
        <v>324</v>
      </c>
      <c r="D15" t="s">
        <v>324</v>
      </c>
      <c r="E15" t="s">
        <v>324</v>
      </c>
      <c r="F15" t="s">
        <v>324</v>
      </c>
      <c r="G15" t="s">
        <v>324</v>
      </c>
      <c r="H15" t="s">
        <v>324</v>
      </c>
    </row>
    <row r="16" spans="1:8">
      <c r="A16" t="s">
        <v>235</v>
      </c>
      <c r="B16" t="s">
        <v>324</v>
      </c>
      <c r="C16" t="s">
        <v>324</v>
      </c>
      <c r="D16" t="s">
        <v>324</v>
      </c>
      <c r="E16" t="s">
        <v>324</v>
      </c>
      <c r="F16" t="s">
        <v>324</v>
      </c>
      <c r="G16" t="s">
        <v>324</v>
      </c>
      <c r="H16" t="s">
        <v>324</v>
      </c>
    </row>
    <row r="17" spans="1:1">
      <c r="A17" t="s">
        <v>315</v>
      </c>
    </row>
    <row r="19" spans="1:2">
      <c r="A19" t="s">
        <v>14</v>
      </c>
      <c r="B19" t="s">
        <v>4</v>
      </c>
    </row>
    <row r="20" spans="1:2">
      <c r="A20" t="s">
        <v>16</v>
      </c>
      <c r="B20" t="s">
        <v>80</v>
      </c>
    </row>
    <row r="21" ht="25.8" spans="1:12">
      <c r="A21" s="8" t="s">
        <v>325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3">
      <c r="A22" t="s">
        <v>17</v>
      </c>
      <c r="B22" t="s">
        <v>21</v>
      </c>
      <c r="C22" t="s">
        <v>23</v>
      </c>
      <c r="D22" t="s">
        <v>24</v>
      </c>
      <c r="E22" t="s">
        <v>25</v>
      </c>
      <c r="F22" t="s">
        <v>26</v>
      </c>
      <c r="G22" t="s">
        <v>27</v>
      </c>
      <c r="H22" t="s">
        <v>28</v>
      </c>
      <c r="I22" t="s">
        <v>319</v>
      </c>
      <c r="J22" t="s">
        <v>320</v>
      </c>
      <c r="K22" t="s">
        <v>321</v>
      </c>
      <c r="L22" t="s">
        <v>322</v>
      </c>
      <c r="M22" t="s">
        <v>323</v>
      </c>
    </row>
    <row r="23" spans="1:8">
      <c r="A23" t="s">
        <v>165</v>
      </c>
      <c r="B23" t="s">
        <v>324</v>
      </c>
      <c r="C23" t="s">
        <v>324</v>
      </c>
      <c r="D23" t="s">
        <v>324</v>
      </c>
      <c r="E23" t="s">
        <v>324</v>
      </c>
      <c r="F23" t="s">
        <v>324</v>
      </c>
      <c r="G23" t="s">
        <v>324</v>
      </c>
      <c r="H23" t="s">
        <v>324</v>
      </c>
    </row>
    <row r="24" spans="1:8">
      <c r="A24" t="s">
        <v>160</v>
      </c>
      <c r="B24" t="s">
        <v>324</v>
      </c>
      <c r="C24" t="s">
        <v>324</v>
      </c>
      <c r="D24" t="s">
        <v>324</v>
      </c>
      <c r="E24" t="s">
        <v>324</v>
      </c>
      <c r="F24" t="s">
        <v>324</v>
      </c>
      <c r="G24" t="s">
        <v>324</v>
      </c>
      <c r="H24" t="s">
        <v>324</v>
      </c>
    </row>
    <row r="25" spans="1:8">
      <c r="A25" t="s">
        <v>191</v>
      </c>
      <c r="B25" t="s">
        <v>324</v>
      </c>
      <c r="C25" t="s">
        <v>324</v>
      </c>
      <c r="D25" t="s">
        <v>324</v>
      </c>
      <c r="E25" t="s">
        <v>324</v>
      </c>
      <c r="F25" t="s">
        <v>324</v>
      </c>
      <c r="G25" t="s">
        <v>324</v>
      </c>
      <c r="H25" t="s">
        <v>324</v>
      </c>
    </row>
    <row r="26" spans="1:8">
      <c r="A26" t="s">
        <v>267</v>
      </c>
      <c r="B26" t="s">
        <v>324</v>
      </c>
      <c r="C26" t="s">
        <v>324</v>
      </c>
      <c r="D26" t="s">
        <v>324</v>
      </c>
      <c r="E26" t="s">
        <v>324</v>
      </c>
      <c r="F26" t="s">
        <v>324</v>
      </c>
      <c r="G26" t="s">
        <v>324</v>
      </c>
      <c r="H26" t="s">
        <v>324</v>
      </c>
    </row>
    <row r="27" spans="1:8">
      <c r="A27" t="s">
        <v>224</v>
      </c>
      <c r="B27" t="s">
        <v>324</v>
      </c>
      <c r="C27" t="s">
        <v>324</v>
      </c>
      <c r="D27" t="s">
        <v>324</v>
      </c>
      <c r="E27" t="s">
        <v>324</v>
      </c>
      <c r="F27" t="s">
        <v>324</v>
      </c>
      <c r="G27" t="s">
        <v>324</v>
      </c>
      <c r="H27" t="s">
        <v>324</v>
      </c>
    </row>
    <row r="28" spans="1:8">
      <c r="A28" t="s">
        <v>200</v>
      </c>
      <c r="B28" t="s">
        <v>324</v>
      </c>
      <c r="C28" t="s">
        <v>324</v>
      </c>
      <c r="D28" t="s">
        <v>324</v>
      </c>
      <c r="E28" t="s">
        <v>324</v>
      </c>
      <c r="F28" t="s">
        <v>324</v>
      </c>
      <c r="G28" t="s">
        <v>324</v>
      </c>
      <c r="H28" t="s">
        <v>324</v>
      </c>
    </row>
    <row r="29" spans="1:8">
      <c r="A29" t="s">
        <v>240</v>
      </c>
      <c r="B29" t="s">
        <v>324</v>
      </c>
      <c r="C29" t="s">
        <v>324</v>
      </c>
      <c r="D29" t="s">
        <v>324</v>
      </c>
      <c r="E29" t="s">
        <v>324</v>
      </c>
      <c r="F29" t="s">
        <v>324</v>
      </c>
      <c r="G29" t="s">
        <v>324</v>
      </c>
      <c r="H29" t="s">
        <v>324</v>
      </c>
    </row>
    <row r="30" spans="1:8">
      <c r="A30" t="s">
        <v>250</v>
      </c>
      <c r="B30" t="s">
        <v>324</v>
      </c>
      <c r="C30" t="s">
        <v>324</v>
      </c>
      <c r="D30" t="s">
        <v>324</v>
      </c>
      <c r="E30" t="s">
        <v>324</v>
      </c>
      <c r="F30" t="s">
        <v>324</v>
      </c>
      <c r="G30" t="s">
        <v>324</v>
      </c>
      <c r="H30" t="s">
        <v>324</v>
      </c>
    </row>
    <row r="31" spans="1:8">
      <c r="A31" t="s">
        <v>272</v>
      </c>
      <c r="B31" t="s">
        <v>324</v>
      </c>
      <c r="C31" t="s">
        <v>324</v>
      </c>
      <c r="D31" t="s">
        <v>324</v>
      </c>
      <c r="E31" t="s">
        <v>324</v>
      </c>
      <c r="F31" t="s">
        <v>324</v>
      </c>
      <c r="G31" t="s">
        <v>324</v>
      </c>
      <c r="H31" t="s">
        <v>324</v>
      </c>
    </row>
    <row r="32" spans="1:8">
      <c r="A32" t="s">
        <v>78</v>
      </c>
      <c r="B32" t="s">
        <v>324</v>
      </c>
      <c r="C32" t="s">
        <v>324</v>
      </c>
      <c r="D32" t="s">
        <v>324</v>
      </c>
      <c r="E32" t="s">
        <v>324</v>
      </c>
      <c r="F32" t="s">
        <v>324</v>
      </c>
      <c r="G32" t="s">
        <v>324</v>
      </c>
      <c r="H32" t="s">
        <v>324</v>
      </c>
    </row>
    <row r="33" spans="1:8">
      <c r="A33" t="s">
        <v>307</v>
      </c>
      <c r="B33" t="s">
        <v>324</v>
      </c>
      <c r="C33" t="s">
        <v>324</v>
      </c>
      <c r="D33" t="s">
        <v>324</v>
      </c>
      <c r="E33" t="s">
        <v>324</v>
      </c>
      <c r="F33" t="s">
        <v>324</v>
      </c>
      <c r="G33" t="s">
        <v>324</v>
      </c>
      <c r="H33" t="s">
        <v>324</v>
      </c>
    </row>
    <row r="34" spans="1:8">
      <c r="A34" t="s">
        <v>287</v>
      </c>
      <c r="B34" t="s">
        <v>324</v>
      </c>
      <c r="C34" t="s">
        <v>324</v>
      </c>
      <c r="D34" t="s">
        <v>324</v>
      </c>
      <c r="E34" t="s">
        <v>324</v>
      </c>
      <c r="F34" t="s">
        <v>324</v>
      </c>
      <c r="G34" t="s">
        <v>324</v>
      </c>
      <c r="H34" t="s">
        <v>324</v>
      </c>
    </row>
    <row r="35" spans="1:1">
      <c r="A35" t="s">
        <v>315</v>
      </c>
    </row>
  </sheetData>
  <mergeCells count="2">
    <mergeCell ref="A3:L3"/>
    <mergeCell ref="A21:L2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zoomScale="190" zoomScaleNormal="190" topLeftCell="B1" workbookViewId="0">
      <pane ySplit="4" topLeftCell="A45" activePane="bottomLeft" state="frozen"/>
      <selection/>
      <selection pane="bottomLeft" activeCell="H12" sqref="H12"/>
    </sheetView>
  </sheetViews>
  <sheetFormatPr defaultColWidth="8.88888888888889" defaultRowHeight="14.4"/>
  <cols>
    <col min="1" max="1" width="14.1111111111111" customWidth="1"/>
    <col min="2" max="3" width="9.66666666666667" customWidth="1"/>
    <col min="6" max="6" width="11.8888888888889" style="12" customWidth="1"/>
    <col min="7" max="7" width="18.6666666666667" customWidth="1"/>
    <col min="9" max="9" width="9.66666666666667" style="13" customWidth="1"/>
    <col min="11" max="11" width="8.88888888888889" style="12"/>
    <col min="12" max="12" width="9.66666666666667" style="12" customWidth="1"/>
    <col min="13" max="13" width="8.88888888888889" style="14"/>
  </cols>
  <sheetData>
    <row r="1" spans="1:6">
      <c r="A1" t="s">
        <v>326</v>
      </c>
      <c r="B1" t="s">
        <v>327</v>
      </c>
      <c r="C1" t="s">
        <v>328</v>
      </c>
      <c r="D1" t="s">
        <v>329</v>
      </c>
      <c r="E1" t="s">
        <v>330</v>
      </c>
      <c r="F1" s="12" t="s">
        <v>331</v>
      </c>
    </row>
    <row r="2" ht="25.8" spans="1:13">
      <c r="A2" s="8" t="s">
        <v>332</v>
      </c>
      <c r="B2" s="9"/>
      <c r="C2" s="9"/>
      <c r="D2" s="9"/>
      <c r="E2" s="9"/>
      <c r="F2" s="15"/>
      <c r="G2" s="9"/>
      <c r="H2" s="9"/>
      <c r="I2" s="15"/>
      <c r="J2" s="9"/>
      <c r="K2" s="15"/>
      <c r="L2" s="15"/>
      <c r="M2" s="15"/>
    </row>
    <row r="3" spans="1:13">
      <c r="A3" s="7" t="s">
        <v>333</v>
      </c>
      <c r="B3" s="7"/>
      <c r="C3" s="7"/>
      <c r="D3" s="7"/>
      <c r="E3" s="7"/>
      <c r="F3" s="16"/>
      <c r="G3" s="7" t="s">
        <v>334</v>
      </c>
      <c r="H3" s="7"/>
      <c r="I3" s="17"/>
      <c r="J3" s="7"/>
      <c r="K3" s="16"/>
      <c r="L3" s="10" t="s">
        <v>335</v>
      </c>
      <c r="M3" s="18"/>
    </row>
    <row r="4" spans="1:13">
      <c r="A4" s="5" t="s">
        <v>24</v>
      </c>
      <c r="B4" s="5" t="s">
        <v>25</v>
      </c>
      <c r="C4" s="5" t="s">
        <v>26</v>
      </c>
      <c r="D4" s="5" t="s">
        <v>27</v>
      </c>
      <c r="E4" s="5" t="s">
        <v>336</v>
      </c>
      <c r="F4" s="10" t="s">
        <v>29</v>
      </c>
      <c r="G4" s="5" t="s">
        <v>337</v>
      </c>
      <c r="H4" s="5" t="s">
        <v>338</v>
      </c>
      <c r="I4" s="11" t="s">
        <v>339</v>
      </c>
      <c r="J4" s="5" t="s">
        <v>29</v>
      </c>
      <c r="K4" s="10" t="s">
        <v>340</v>
      </c>
      <c r="L4" s="10" t="s">
        <v>341</v>
      </c>
      <c r="M4" s="18" t="s">
        <v>342</v>
      </c>
    </row>
    <row r="5" spans="1:13">
      <c r="A5" s="5"/>
      <c r="B5" s="5"/>
      <c r="C5" s="5"/>
      <c r="D5" s="5"/>
      <c r="E5" s="5"/>
      <c r="F5" s="10">
        <f>D5*E5</f>
        <v>0</v>
      </c>
      <c r="G5" s="5"/>
      <c r="H5" s="5"/>
      <c r="I5" s="11" t="s">
        <v>343</v>
      </c>
      <c r="J5" s="5"/>
      <c r="K5" s="10">
        <f>G5*D5+H5+J5</f>
        <v>0</v>
      </c>
      <c r="L5" s="10">
        <f>F5-K5</f>
        <v>0</v>
      </c>
      <c r="M5" s="18" t="e">
        <f>L5/F5</f>
        <v>#DIV/0!</v>
      </c>
    </row>
    <row r="6" spans="1:13">
      <c r="A6" s="5"/>
      <c r="B6" s="5"/>
      <c r="C6" s="5"/>
      <c r="D6" s="5"/>
      <c r="E6" s="5"/>
      <c r="F6" s="10"/>
      <c r="G6" s="5"/>
      <c r="H6" s="5"/>
      <c r="I6" s="11" t="s">
        <v>344</v>
      </c>
      <c r="J6" s="5"/>
      <c r="K6" s="10"/>
      <c r="L6" s="10"/>
      <c r="M6" s="18"/>
    </row>
    <row r="7" spans="1:13">
      <c r="A7" s="5"/>
      <c r="B7" s="5"/>
      <c r="C7" s="5"/>
      <c r="D7" s="5"/>
      <c r="E7" s="5"/>
      <c r="F7" s="10"/>
      <c r="G7" s="5"/>
      <c r="H7" s="5"/>
      <c r="I7" s="11" t="s">
        <v>345</v>
      </c>
      <c r="J7" s="5"/>
      <c r="K7" s="10"/>
      <c r="L7" s="10"/>
      <c r="M7" s="18"/>
    </row>
    <row r="8" spans="1:13">
      <c r="A8" s="5"/>
      <c r="B8" s="5"/>
      <c r="C8" s="5"/>
      <c r="D8" s="5"/>
      <c r="E8" s="5"/>
      <c r="F8" s="10"/>
      <c r="G8" s="5"/>
      <c r="H8" s="5"/>
      <c r="I8" s="11"/>
      <c r="J8" s="5"/>
      <c r="K8" s="10"/>
      <c r="L8" s="10"/>
      <c r="M8" s="18"/>
    </row>
    <row r="9" spans="1:13">
      <c r="A9" s="5"/>
      <c r="B9" s="5"/>
      <c r="C9" s="5"/>
      <c r="D9" s="5"/>
      <c r="E9" s="5"/>
      <c r="F9" s="10"/>
      <c r="G9" s="5"/>
      <c r="H9" s="5"/>
      <c r="I9" s="11"/>
      <c r="J9" s="5"/>
      <c r="K9" s="10"/>
      <c r="L9" s="10"/>
      <c r="M9" s="18"/>
    </row>
    <row r="10" spans="1:13">
      <c r="A10" s="5"/>
      <c r="B10" s="5"/>
      <c r="C10" s="5"/>
      <c r="D10" s="5"/>
      <c r="E10" s="5"/>
      <c r="F10" s="10"/>
      <c r="G10" s="5"/>
      <c r="H10" s="5"/>
      <c r="I10" s="11"/>
      <c r="J10" s="5"/>
      <c r="K10" s="10"/>
      <c r="L10" s="10"/>
      <c r="M10" s="18"/>
    </row>
    <row r="11" spans="1:13">
      <c r="A11" s="5"/>
      <c r="B11" s="5"/>
      <c r="C11" s="5"/>
      <c r="D11" s="5"/>
      <c r="E11" s="5"/>
      <c r="F11" s="10"/>
      <c r="G11" s="5"/>
      <c r="H11" s="5"/>
      <c r="I11" s="11"/>
      <c r="J11" s="5"/>
      <c r="K11" s="10"/>
      <c r="L11" s="10"/>
      <c r="M11" s="18"/>
    </row>
    <row r="12" spans="1:13">
      <c r="A12" s="5"/>
      <c r="B12" s="5"/>
      <c r="C12" s="5"/>
      <c r="D12" s="5"/>
      <c r="E12" s="5"/>
      <c r="F12" s="10"/>
      <c r="G12" s="5"/>
      <c r="H12" s="5"/>
      <c r="I12" s="11"/>
      <c r="J12" s="5"/>
      <c r="K12" s="10"/>
      <c r="L12" s="10"/>
      <c r="M12" s="18"/>
    </row>
    <row r="13" spans="1:13">
      <c r="A13" s="5"/>
      <c r="B13" s="5"/>
      <c r="C13" s="5"/>
      <c r="D13" s="5"/>
      <c r="E13" s="5"/>
      <c r="F13" s="10"/>
      <c r="G13" s="5"/>
      <c r="H13" s="5"/>
      <c r="I13" s="11"/>
      <c r="J13" s="5"/>
      <c r="K13" s="10"/>
      <c r="L13" s="10"/>
      <c r="M13" s="18"/>
    </row>
    <row r="14" spans="1:13">
      <c r="A14" s="5"/>
      <c r="B14" s="5"/>
      <c r="C14" s="5"/>
      <c r="D14" s="5"/>
      <c r="E14" s="5"/>
      <c r="F14" s="10"/>
      <c r="G14" s="5"/>
      <c r="H14" s="5"/>
      <c r="I14" s="11"/>
      <c r="J14" s="5"/>
      <c r="K14" s="10"/>
      <c r="L14" s="10"/>
      <c r="M14" s="18"/>
    </row>
    <row r="15" spans="1:13">
      <c r="A15" s="5"/>
      <c r="B15" s="5"/>
      <c r="C15" s="5"/>
      <c r="D15" s="5"/>
      <c r="E15" s="5"/>
      <c r="F15" s="10"/>
      <c r="G15" s="5"/>
      <c r="H15" s="5"/>
      <c r="I15" s="11"/>
      <c r="J15" s="5"/>
      <c r="K15" s="10"/>
      <c r="L15" s="10"/>
      <c r="M15" s="18"/>
    </row>
    <row r="16" spans="1:13">
      <c r="A16" s="5"/>
      <c r="B16" s="5"/>
      <c r="C16" s="5"/>
      <c r="D16" s="5"/>
      <c r="E16" s="5"/>
      <c r="F16" s="10"/>
      <c r="G16" s="5"/>
      <c r="H16" s="5"/>
      <c r="I16" s="11"/>
      <c r="J16" s="5"/>
      <c r="K16" s="10"/>
      <c r="L16" s="10"/>
      <c r="M16" s="18"/>
    </row>
    <row r="17" spans="1:13">
      <c r="A17" s="5"/>
      <c r="B17" s="5"/>
      <c r="C17" s="5"/>
      <c r="D17" s="5"/>
      <c r="E17" s="5"/>
      <c r="F17" s="10"/>
      <c r="G17" s="5"/>
      <c r="H17" s="5"/>
      <c r="I17" s="11"/>
      <c r="J17" s="5"/>
      <c r="K17" s="10"/>
      <c r="L17" s="10"/>
      <c r="M17" s="18"/>
    </row>
    <row r="18" spans="1:13">
      <c r="A18" s="5"/>
      <c r="B18" s="5"/>
      <c r="C18" s="5"/>
      <c r="D18" s="5"/>
      <c r="E18" s="5"/>
      <c r="F18" s="10"/>
      <c r="G18" s="5"/>
      <c r="H18" s="5"/>
      <c r="I18" s="11"/>
      <c r="J18" s="5"/>
      <c r="K18" s="10"/>
      <c r="L18" s="10"/>
      <c r="M18" s="18"/>
    </row>
    <row r="19" spans="1:13">
      <c r="A19" s="5"/>
      <c r="B19" s="5"/>
      <c r="C19" s="5"/>
      <c r="D19" s="5"/>
      <c r="E19" s="5"/>
      <c r="F19" s="10"/>
      <c r="G19" s="5"/>
      <c r="H19" s="5"/>
      <c r="I19" s="11"/>
      <c r="J19" s="5"/>
      <c r="K19" s="10"/>
      <c r="L19" s="10"/>
      <c r="M19" s="18"/>
    </row>
    <row r="20" spans="1:13">
      <c r="A20" s="5"/>
      <c r="B20" s="5"/>
      <c r="C20" s="5"/>
      <c r="D20" s="5"/>
      <c r="E20" s="5"/>
      <c r="F20" s="10"/>
      <c r="G20" s="5"/>
      <c r="H20" s="5"/>
      <c r="I20" s="11"/>
      <c r="J20" s="5"/>
      <c r="K20" s="10"/>
      <c r="L20" s="10"/>
      <c r="M20" s="18"/>
    </row>
    <row r="21" spans="1:13">
      <c r="A21" s="5"/>
      <c r="B21" s="5"/>
      <c r="C21" s="5"/>
      <c r="D21" s="5"/>
      <c r="E21" s="5"/>
      <c r="F21" s="10"/>
      <c r="G21" s="5"/>
      <c r="H21" s="5"/>
      <c r="I21" s="11"/>
      <c r="J21" s="5"/>
      <c r="K21" s="10"/>
      <c r="L21" s="10"/>
      <c r="M21" s="18"/>
    </row>
    <row r="22" spans="1:13">
      <c r="A22" s="5"/>
      <c r="B22" s="5"/>
      <c r="C22" s="5"/>
      <c r="D22" s="5"/>
      <c r="E22" s="5"/>
      <c r="F22" s="10"/>
      <c r="G22" s="5"/>
      <c r="H22" s="5"/>
      <c r="I22" s="11"/>
      <c r="J22" s="5"/>
      <c r="K22" s="10"/>
      <c r="L22" s="10"/>
      <c r="M22" s="18"/>
    </row>
    <row r="23" spans="1:13">
      <c r="A23" s="5"/>
      <c r="B23" s="5"/>
      <c r="C23" s="5"/>
      <c r="D23" s="5"/>
      <c r="E23" s="5"/>
      <c r="F23" s="10"/>
      <c r="G23" s="5"/>
      <c r="H23" s="5"/>
      <c r="I23" s="11"/>
      <c r="J23" s="5"/>
      <c r="K23" s="10"/>
      <c r="L23" s="10"/>
      <c r="M23" s="18"/>
    </row>
    <row r="24" spans="1:13">
      <c r="A24" s="5"/>
      <c r="B24" s="5"/>
      <c r="C24" s="5"/>
      <c r="D24" s="5"/>
      <c r="E24" s="5"/>
      <c r="F24" s="10"/>
      <c r="G24" s="5"/>
      <c r="H24" s="5"/>
      <c r="I24" s="11"/>
      <c r="J24" s="5"/>
      <c r="K24" s="10"/>
      <c r="L24" s="10"/>
      <c r="M24" s="18"/>
    </row>
    <row r="25" spans="1:13">
      <c r="A25" s="5"/>
      <c r="B25" s="5"/>
      <c r="C25" s="5"/>
      <c r="D25" s="5"/>
      <c r="E25" s="5"/>
      <c r="F25" s="10"/>
      <c r="G25" s="5"/>
      <c r="H25" s="5"/>
      <c r="I25" s="11"/>
      <c r="J25" s="5"/>
      <c r="K25" s="10"/>
      <c r="L25" s="10"/>
      <c r="M25" s="18"/>
    </row>
    <row r="26" spans="1:13">
      <c r="A26" s="5"/>
      <c r="B26" s="5"/>
      <c r="C26" s="5"/>
      <c r="D26" s="5"/>
      <c r="E26" s="5"/>
      <c r="F26" s="10"/>
      <c r="G26" s="5"/>
      <c r="H26" s="5"/>
      <c r="I26" s="11"/>
      <c r="J26" s="5"/>
      <c r="K26" s="10"/>
      <c r="L26" s="10"/>
      <c r="M26" s="18"/>
    </row>
    <row r="27" spans="1:13">
      <c r="A27" s="5"/>
      <c r="B27" s="5"/>
      <c r="C27" s="5"/>
      <c r="D27" s="5"/>
      <c r="E27" s="5"/>
      <c r="F27" s="10"/>
      <c r="G27" s="5"/>
      <c r="H27" s="5"/>
      <c r="I27" s="11"/>
      <c r="J27" s="5"/>
      <c r="K27" s="10"/>
      <c r="L27" s="10"/>
      <c r="M27" s="18"/>
    </row>
    <row r="28" spans="1:13">
      <c r="A28" s="5"/>
      <c r="B28" s="5"/>
      <c r="C28" s="5"/>
      <c r="D28" s="5"/>
      <c r="E28" s="5"/>
      <c r="F28" s="10"/>
      <c r="G28" s="5"/>
      <c r="H28" s="5"/>
      <c r="I28" s="11"/>
      <c r="J28" s="5"/>
      <c r="K28" s="10"/>
      <c r="L28" s="10"/>
      <c r="M28" s="18"/>
    </row>
    <row r="29" spans="1:13">
      <c r="A29" s="5"/>
      <c r="B29" s="5"/>
      <c r="C29" s="5"/>
      <c r="D29" s="5"/>
      <c r="E29" s="5"/>
      <c r="F29" s="10"/>
      <c r="G29" s="5"/>
      <c r="H29" s="5"/>
      <c r="I29" s="11"/>
      <c r="J29" s="5"/>
      <c r="K29" s="10"/>
      <c r="L29" s="10"/>
      <c r="M29" s="18"/>
    </row>
    <row r="30" spans="1:13">
      <c r="A30" s="5"/>
      <c r="B30" s="5"/>
      <c r="C30" s="5"/>
      <c r="D30" s="5"/>
      <c r="E30" s="5"/>
      <c r="F30" s="10"/>
      <c r="G30" s="5"/>
      <c r="H30" s="5"/>
      <c r="I30" s="11"/>
      <c r="J30" s="5"/>
      <c r="K30" s="10"/>
      <c r="L30" s="10"/>
      <c r="M30" s="18"/>
    </row>
    <row r="31" spans="1:13">
      <c r="A31" s="5"/>
      <c r="B31" s="5"/>
      <c r="C31" s="5"/>
      <c r="D31" s="5"/>
      <c r="E31" s="5"/>
      <c r="F31" s="10"/>
      <c r="G31" s="5"/>
      <c r="H31" s="5"/>
      <c r="I31" s="11"/>
      <c r="J31" s="5"/>
      <c r="K31" s="10"/>
      <c r="L31" s="10"/>
      <c r="M31" s="18"/>
    </row>
    <row r="32" spans="1:13">
      <c r="A32" s="5"/>
      <c r="B32" s="5"/>
      <c r="C32" s="5"/>
      <c r="D32" s="5"/>
      <c r="E32" s="5"/>
      <c r="F32" s="10"/>
      <c r="G32" s="5"/>
      <c r="H32" s="5"/>
      <c r="I32" s="11"/>
      <c r="J32" s="5"/>
      <c r="K32" s="10"/>
      <c r="L32" s="10"/>
      <c r="M32" s="18"/>
    </row>
    <row r="33" spans="1:13">
      <c r="A33" s="5"/>
      <c r="B33" s="5"/>
      <c r="C33" s="5"/>
      <c r="D33" s="5"/>
      <c r="E33" s="5"/>
      <c r="F33" s="10"/>
      <c r="G33" s="5"/>
      <c r="H33" s="5"/>
      <c r="I33" s="11"/>
      <c r="J33" s="5"/>
      <c r="K33" s="10"/>
      <c r="L33" s="10"/>
      <c r="M33" s="18"/>
    </row>
    <row r="34" spans="1:13">
      <c r="A34" s="5"/>
      <c r="B34" s="5"/>
      <c r="C34" s="5"/>
      <c r="D34" s="5"/>
      <c r="E34" s="5"/>
      <c r="F34" s="10"/>
      <c r="G34" s="5"/>
      <c r="H34" s="5"/>
      <c r="I34" s="11"/>
      <c r="J34" s="5"/>
      <c r="K34" s="10"/>
      <c r="L34" s="10"/>
      <c r="M34" s="18"/>
    </row>
    <row r="35" spans="1:13">
      <c r="A35" s="5"/>
      <c r="B35" s="5"/>
      <c r="C35" s="5"/>
      <c r="D35" s="5"/>
      <c r="E35" s="5"/>
      <c r="F35" s="10"/>
      <c r="G35" s="5"/>
      <c r="H35" s="5"/>
      <c r="I35" s="11"/>
      <c r="J35" s="5"/>
      <c r="K35" s="10"/>
      <c r="L35" s="10"/>
      <c r="M35" s="18"/>
    </row>
    <row r="36" spans="1:13">
      <c r="A36" s="5"/>
      <c r="B36" s="5"/>
      <c r="C36" s="5"/>
      <c r="D36" s="5"/>
      <c r="E36" s="5"/>
      <c r="F36" s="10"/>
      <c r="G36" s="5"/>
      <c r="H36" s="5"/>
      <c r="I36" s="11"/>
      <c r="J36" s="5"/>
      <c r="K36" s="10"/>
      <c r="L36" s="10"/>
      <c r="M36" s="18"/>
    </row>
    <row r="37" spans="1:13">
      <c r="A37" s="5"/>
      <c r="B37" s="5"/>
      <c r="C37" s="5"/>
      <c r="D37" s="5"/>
      <c r="E37" s="5"/>
      <c r="F37" s="10"/>
      <c r="G37" s="5"/>
      <c r="H37" s="5"/>
      <c r="I37" s="11"/>
      <c r="J37" s="5"/>
      <c r="K37" s="10"/>
      <c r="L37" s="10"/>
      <c r="M37" s="18"/>
    </row>
    <row r="38" spans="1:13">
      <c r="A38" s="5"/>
      <c r="B38" s="5"/>
      <c r="C38" s="5"/>
      <c r="D38" s="5"/>
      <c r="E38" s="5"/>
      <c r="F38" s="10"/>
      <c r="G38" s="5"/>
      <c r="H38" s="5"/>
      <c r="I38" s="11"/>
      <c r="J38" s="5"/>
      <c r="K38" s="10"/>
      <c r="L38" s="10"/>
      <c r="M38" s="18"/>
    </row>
    <row r="39" spans="1:13">
      <c r="A39" s="5"/>
      <c r="B39" s="5"/>
      <c r="C39" s="5"/>
      <c r="D39" s="5"/>
      <c r="E39" s="5"/>
      <c r="F39" s="10"/>
      <c r="G39" s="5"/>
      <c r="H39" s="5"/>
      <c r="I39" s="11"/>
      <c r="J39" s="5"/>
      <c r="K39" s="10"/>
      <c r="L39" s="10"/>
      <c r="M39" s="18"/>
    </row>
    <row r="40" spans="1:13">
      <c r="A40" s="5"/>
      <c r="B40" s="5"/>
      <c r="C40" s="5"/>
      <c r="D40" s="5"/>
      <c r="E40" s="5"/>
      <c r="F40" s="10"/>
      <c r="G40" s="5"/>
      <c r="H40" s="5"/>
      <c r="I40" s="11"/>
      <c r="J40" s="5"/>
      <c r="K40" s="10"/>
      <c r="L40" s="10"/>
      <c r="M40" s="18"/>
    </row>
    <row r="41" spans="1:13">
      <c r="A41" s="5"/>
      <c r="B41" s="5"/>
      <c r="C41" s="5"/>
      <c r="D41" s="5"/>
      <c r="E41" s="5"/>
      <c r="F41" s="10"/>
      <c r="G41" s="5"/>
      <c r="H41" s="5"/>
      <c r="I41" s="11"/>
      <c r="J41" s="5"/>
      <c r="K41" s="10"/>
      <c r="L41" s="10"/>
      <c r="M41" s="18"/>
    </row>
    <row r="42" spans="1:13">
      <c r="A42" s="5"/>
      <c r="B42" s="5"/>
      <c r="C42" s="5"/>
      <c r="D42" s="5"/>
      <c r="E42" s="5"/>
      <c r="F42" s="10"/>
      <c r="G42" s="5"/>
      <c r="H42" s="5"/>
      <c r="I42" s="11"/>
      <c r="J42" s="5"/>
      <c r="K42" s="10"/>
      <c r="L42" s="10"/>
      <c r="M42" s="18"/>
    </row>
    <row r="43" spans="1:13">
      <c r="A43" s="5"/>
      <c r="B43" s="5"/>
      <c r="C43" s="5"/>
      <c r="D43" s="5"/>
      <c r="E43" s="5"/>
      <c r="F43" s="10"/>
      <c r="G43" s="5"/>
      <c r="H43" s="5"/>
      <c r="I43" s="11"/>
      <c r="J43" s="5"/>
      <c r="K43" s="10"/>
      <c r="L43" s="10"/>
      <c r="M43" s="18"/>
    </row>
    <row r="44" spans="1:13">
      <c r="A44" s="5"/>
      <c r="B44" s="5"/>
      <c r="C44" s="5"/>
      <c r="D44" s="5"/>
      <c r="E44" s="5"/>
      <c r="F44" s="10"/>
      <c r="G44" s="5"/>
      <c r="H44" s="5"/>
      <c r="I44" s="11"/>
      <c r="J44" s="5"/>
      <c r="K44" s="10"/>
      <c r="L44" s="10"/>
      <c r="M44" s="18"/>
    </row>
    <row r="45" spans="1:13">
      <c r="A45" s="5"/>
      <c r="B45" s="5"/>
      <c r="C45" s="5"/>
      <c r="D45" s="5"/>
      <c r="E45" s="5"/>
      <c r="F45" s="10"/>
      <c r="G45" s="5"/>
      <c r="H45" s="5"/>
      <c r="I45" s="11"/>
      <c r="J45" s="5"/>
      <c r="K45" s="10"/>
      <c r="L45" s="10"/>
      <c r="M45" s="18"/>
    </row>
    <row r="46" spans="1:13">
      <c r="A46" s="5"/>
      <c r="B46" s="5"/>
      <c r="C46" s="5"/>
      <c r="D46" s="5"/>
      <c r="E46" s="5"/>
      <c r="F46" s="10"/>
      <c r="G46" s="5"/>
      <c r="H46" s="5"/>
      <c r="I46" s="11"/>
      <c r="J46" s="5"/>
      <c r="K46" s="10"/>
      <c r="L46" s="10"/>
      <c r="M46" s="18"/>
    </row>
    <row r="47" spans="1:13">
      <c r="A47" s="5"/>
      <c r="B47" s="5"/>
      <c r="C47" s="5"/>
      <c r="D47" s="5"/>
      <c r="E47" s="5"/>
      <c r="F47" s="10"/>
      <c r="G47" s="5"/>
      <c r="H47" s="5"/>
      <c r="I47" s="11"/>
      <c r="J47" s="5"/>
      <c r="K47" s="10"/>
      <c r="L47" s="10"/>
      <c r="M47" s="18"/>
    </row>
    <row r="48" spans="1:13">
      <c r="A48" s="5"/>
      <c r="B48" s="5"/>
      <c r="C48" s="5"/>
      <c r="D48" s="5"/>
      <c r="E48" s="5"/>
      <c r="F48" s="10"/>
      <c r="G48" s="5"/>
      <c r="H48" s="5"/>
      <c r="I48" s="11"/>
      <c r="J48" s="5"/>
      <c r="K48" s="10"/>
      <c r="L48" s="10"/>
      <c r="M48" s="18"/>
    </row>
    <row r="49" spans="1:13">
      <c r="A49" s="5"/>
      <c r="B49" s="5"/>
      <c r="C49" s="5"/>
      <c r="D49" s="5"/>
      <c r="E49" s="5"/>
      <c r="F49" s="10"/>
      <c r="G49" s="5"/>
      <c r="H49" s="5"/>
      <c r="I49" s="11"/>
      <c r="J49" s="5"/>
      <c r="K49" s="10"/>
      <c r="L49" s="10"/>
      <c r="M49" s="18"/>
    </row>
    <row r="50" spans="1:13">
      <c r="A50" s="5" t="s">
        <v>346</v>
      </c>
      <c r="B50" s="5">
        <f>SUM(B5:B49)</f>
        <v>0</v>
      </c>
      <c r="C50" s="5">
        <f t="shared" ref="C50:M50" si="0">SUM(C5:C49)</f>
        <v>0</v>
      </c>
      <c r="D50" s="5">
        <f t="shared" si="0"/>
        <v>0</v>
      </c>
      <c r="E50" s="5">
        <f t="shared" si="0"/>
        <v>0</v>
      </c>
      <c r="F50" s="5">
        <f t="shared" si="0"/>
        <v>0</v>
      </c>
      <c r="G50" s="5">
        <f t="shared" si="0"/>
        <v>0</v>
      </c>
      <c r="H50" s="5">
        <f t="shared" si="0"/>
        <v>0</v>
      </c>
      <c r="I50" s="5">
        <f t="shared" si="0"/>
        <v>0</v>
      </c>
      <c r="J50" s="5">
        <f t="shared" si="0"/>
        <v>0</v>
      </c>
      <c r="K50" s="5">
        <f t="shared" si="0"/>
        <v>0</v>
      </c>
      <c r="L50" s="5">
        <f t="shared" si="0"/>
        <v>0</v>
      </c>
      <c r="M50" s="5" t="e">
        <f>L50/F50</f>
        <v>#DIV/0!</v>
      </c>
    </row>
  </sheetData>
  <mergeCells count="3">
    <mergeCell ref="A2:M2"/>
    <mergeCell ref="A3:F3"/>
    <mergeCell ref="G3:K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zoomScale="235" zoomScaleNormal="235" workbookViewId="0">
      <pane xSplit="1" ySplit="3" topLeftCell="B25" activePane="bottomRight" state="frozen"/>
      <selection/>
      <selection pane="topRight"/>
      <selection pane="bottomLeft"/>
      <selection pane="bottomRight" activeCell="E30" sqref="E30"/>
    </sheetView>
  </sheetViews>
  <sheetFormatPr defaultColWidth="8.88888888888889" defaultRowHeight="14.4" outlineLevelCol="5"/>
  <cols>
    <col min="1" max="3" width="16.4444444444444" customWidth="1"/>
    <col min="4" max="4" width="9.66666666666667" customWidth="1"/>
  </cols>
  <sheetData>
    <row r="1" ht="25.8" spans="1:6">
      <c r="A1" s="8" t="s">
        <v>347</v>
      </c>
      <c r="B1" s="9"/>
      <c r="C1" s="9"/>
      <c r="D1" s="9"/>
      <c r="E1" s="9"/>
      <c r="F1" s="9"/>
    </row>
    <row r="2" spans="1:1">
      <c r="A2" t="s">
        <v>348</v>
      </c>
    </row>
    <row r="3" spans="1:6">
      <c r="A3" s="5" t="s">
        <v>349</v>
      </c>
      <c r="B3" s="5" t="s">
        <v>350</v>
      </c>
      <c r="C3" s="5" t="s">
        <v>351</v>
      </c>
      <c r="D3" s="5" t="s">
        <v>352</v>
      </c>
      <c r="E3" s="5" t="s">
        <v>353</v>
      </c>
      <c r="F3" s="5" t="s">
        <v>354</v>
      </c>
    </row>
    <row r="4" spans="1:6">
      <c r="A4" s="7" t="s">
        <v>355</v>
      </c>
      <c r="B4" s="5" t="s">
        <v>356</v>
      </c>
      <c r="C4" s="10">
        <v>1253.96</v>
      </c>
      <c r="D4" s="5"/>
      <c r="E4" s="5"/>
      <c r="F4" s="5"/>
    </row>
    <row r="5" spans="1:6">
      <c r="A5" s="7"/>
      <c r="B5" s="5" t="s">
        <v>357</v>
      </c>
      <c r="C5" s="10">
        <v>256.3</v>
      </c>
      <c r="D5" s="5"/>
      <c r="E5" s="5"/>
      <c r="F5" s="5"/>
    </row>
    <row r="6" spans="1:6">
      <c r="A6" s="7"/>
      <c r="B6" s="5" t="s">
        <v>358</v>
      </c>
      <c r="C6" s="10">
        <v>89.3</v>
      </c>
      <c r="D6" s="5"/>
      <c r="E6" s="5"/>
      <c r="F6" s="5"/>
    </row>
    <row r="7" spans="1:6">
      <c r="A7" s="7"/>
      <c r="B7" s="5" t="s">
        <v>359</v>
      </c>
      <c r="C7" s="5"/>
      <c r="D7" s="10">
        <v>1200</v>
      </c>
      <c r="E7" s="5"/>
      <c r="F7" s="5"/>
    </row>
    <row r="8" spans="1:6">
      <c r="A8" s="7"/>
      <c r="B8" s="5" t="s">
        <v>360</v>
      </c>
      <c r="C8" s="5"/>
      <c r="D8" s="10">
        <v>90</v>
      </c>
      <c r="E8" s="5"/>
      <c r="F8" s="5"/>
    </row>
    <row r="9" spans="1:6">
      <c r="A9" s="7"/>
      <c r="B9" s="5" t="s">
        <v>361</v>
      </c>
      <c r="C9" s="5"/>
      <c r="D9" s="10">
        <v>5664</v>
      </c>
      <c r="E9" s="5"/>
      <c r="F9" s="5"/>
    </row>
    <row r="10" spans="1:6">
      <c r="A10" s="7"/>
      <c r="B10" s="5" t="s">
        <v>362</v>
      </c>
      <c r="C10" s="10">
        <v>892</v>
      </c>
      <c r="D10" s="5"/>
      <c r="E10" s="5"/>
      <c r="F10" s="5"/>
    </row>
    <row r="11" spans="1:6">
      <c r="A11" s="7"/>
      <c r="B11" s="5" t="s">
        <v>363</v>
      </c>
      <c r="C11" s="10">
        <v>565</v>
      </c>
      <c r="D11" s="5"/>
      <c r="E11" s="5"/>
      <c r="F11" s="5"/>
    </row>
    <row r="12" spans="1:6">
      <c r="A12" s="7"/>
      <c r="B12" s="5" t="s">
        <v>364</v>
      </c>
      <c r="C12" s="10">
        <v>4548</v>
      </c>
      <c r="D12" s="5"/>
      <c r="E12" s="5"/>
      <c r="F12" s="5"/>
    </row>
    <row r="13" spans="1:6">
      <c r="A13" s="5" t="s">
        <v>365</v>
      </c>
      <c r="B13" s="5"/>
      <c r="C13" s="5"/>
      <c r="D13" s="10">
        <v>98899</v>
      </c>
      <c r="E13" s="10"/>
      <c r="F13" s="5"/>
    </row>
    <row r="14" spans="1:6">
      <c r="A14" s="5" t="s">
        <v>366</v>
      </c>
      <c r="B14" s="5"/>
      <c r="C14" s="5"/>
      <c r="D14" s="10">
        <v>899</v>
      </c>
      <c r="E14" s="10"/>
      <c r="F14" s="5"/>
    </row>
    <row r="15" spans="1:6">
      <c r="A15" s="5" t="s">
        <v>367</v>
      </c>
      <c r="B15" s="5"/>
      <c r="C15" s="5"/>
      <c r="D15" s="5"/>
      <c r="E15" s="5"/>
      <c r="F15" s="10">
        <v>878</v>
      </c>
    </row>
    <row r="16" spans="1:6">
      <c r="A16" s="7" t="s">
        <v>368</v>
      </c>
      <c r="B16" s="5" t="s">
        <v>369</v>
      </c>
      <c r="C16" s="5"/>
      <c r="D16" s="10"/>
      <c r="E16" s="5"/>
      <c r="F16" s="5"/>
    </row>
    <row r="17" spans="1:6">
      <c r="A17" s="7"/>
      <c r="B17" s="5" t="s">
        <v>370</v>
      </c>
      <c r="C17" s="5"/>
      <c r="D17" s="10"/>
      <c r="E17" s="5"/>
      <c r="F17" s="5"/>
    </row>
    <row r="18" spans="1:6">
      <c r="A18" s="7"/>
      <c r="B18" s="5" t="s">
        <v>371</v>
      </c>
      <c r="C18" s="5"/>
      <c r="D18" s="10"/>
      <c r="E18" s="5"/>
      <c r="F18" s="5"/>
    </row>
    <row r="19" spans="1:6">
      <c r="A19" s="7"/>
      <c r="B19" s="5" t="s">
        <v>372</v>
      </c>
      <c r="C19" s="5"/>
      <c r="D19" s="10"/>
      <c r="E19" s="5"/>
      <c r="F19" s="5"/>
    </row>
    <row r="20" spans="1:6">
      <c r="A20" s="7"/>
      <c r="B20" s="5" t="s">
        <v>373</v>
      </c>
      <c r="C20" s="5"/>
      <c r="D20" s="10"/>
      <c r="E20" s="5"/>
      <c r="F20" s="5"/>
    </row>
    <row r="21" spans="1:6">
      <c r="A21" s="7"/>
      <c r="B21" s="5" t="s">
        <v>374</v>
      </c>
      <c r="C21" s="5"/>
      <c r="D21" s="10"/>
      <c r="E21" s="5"/>
      <c r="F21" s="5"/>
    </row>
    <row r="22" spans="1:6">
      <c r="A22" s="7"/>
      <c r="B22" s="5" t="s">
        <v>375</v>
      </c>
      <c r="C22" s="5"/>
      <c r="D22" s="10"/>
      <c r="E22" s="5"/>
      <c r="F22" s="5"/>
    </row>
    <row r="23" spans="1:6">
      <c r="A23" s="7"/>
      <c r="B23" s="5" t="s">
        <v>376</v>
      </c>
      <c r="C23" s="5"/>
      <c r="D23" s="11"/>
      <c r="E23" s="10"/>
      <c r="F23" s="5"/>
    </row>
    <row r="24" spans="1:6">
      <c r="A24" s="7"/>
      <c r="B24" s="5" t="s">
        <v>377</v>
      </c>
      <c r="C24" s="5"/>
      <c r="D24" s="11"/>
      <c r="E24" s="10"/>
      <c r="F24" s="5"/>
    </row>
    <row r="25" spans="1:6">
      <c r="A25" s="5" t="s">
        <v>378</v>
      </c>
      <c r="B25" s="5" t="s">
        <v>379</v>
      </c>
      <c r="C25" s="5"/>
      <c r="D25" s="10"/>
      <c r="E25" s="10"/>
      <c r="F25" s="5"/>
    </row>
    <row r="26" spans="1:6">
      <c r="A26" s="7" t="s">
        <v>380</v>
      </c>
      <c r="B26" s="5" t="s">
        <v>381</v>
      </c>
      <c r="C26" s="5"/>
      <c r="D26" s="10"/>
      <c r="E26" s="5"/>
      <c r="F26" s="5"/>
    </row>
    <row r="27" spans="1:6">
      <c r="A27" s="7"/>
      <c r="B27" s="5" t="s">
        <v>382</v>
      </c>
      <c r="C27" s="5"/>
      <c r="D27" s="10"/>
      <c r="E27" s="5"/>
      <c r="F27" s="5"/>
    </row>
    <row r="28" spans="1:6">
      <c r="A28" s="7"/>
      <c r="B28" s="5" t="s">
        <v>383</v>
      </c>
      <c r="C28" s="5"/>
      <c r="D28" s="10"/>
      <c r="E28" s="5"/>
      <c r="F28" s="5"/>
    </row>
    <row r="29" spans="1:6">
      <c r="A29" s="7"/>
      <c r="B29" s="5" t="s">
        <v>384</v>
      </c>
      <c r="C29" s="5"/>
      <c r="D29" s="10"/>
      <c r="E29" s="5"/>
      <c r="F29" s="5"/>
    </row>
    <row r="30" spans="1:6">
      <c r="A30" s="5" t="s">
        <v>346</v>
      </c>
      <c r="B30" s="5"/>
      <c r="C30" s="5">
        <f>SUM(C4:C29)</f>
        <v>7604.56</v>
      </c>
      <c r="D30" s="5">
        <f>SUM(D4:D29)</f>
        <v>106752</v>
      </c>
      <c r="E30" s="5">
        <f>SUM(E4:E29)</f>
        <v>0</v>
      </c>
      <c r="F30" s="5">
        <f>SUM(F4:F29)</f>
        <v>878</v>
      </c>
    </row>
  </sheetData>
  <mergeCells count="4">
    <mergeCell ref="A1:F1"/>
    <mergeCell ref="A4:A12"/>
    <mergeCell ref="A16:A24"/>
    <mergeCell ref="A26:A29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abSelected="1" zoomScale="190" zoomScaleNormal="190" workbookViewId="0">
      <selection activeCell="I3" sqref="I3"/>
    </sheetView>
  </sheetViews>
  <sheetFormatPr defaultColWidth="8.88888888888889" defaultRowHeight="14.4"/>
  <cols>
    <col min="1" max="1" width="11.8888888888889" style="1" customWidth="1"/>
    <col min="2" max="2" width="11.7777777777778"/>
    <col min="3" max="3" width="11.8888888888889" customWidth="1"/>
    <col min="6" max="6" width="11.8888888888889" customWidth="1"/>
    <col min="8" max="10" width="9.66666666666667" customWidth="1"/>
    <col min="13" max="14" width="11.8888888888889" customWidth="1"/>
    <col min="15" max="15" width="9.66666666666667" customWidth="1"/>
  </cols>
  <sheetData>
    <row r="1" ht="25.8" spans="1:15">
      <c r="A1" s="2" t="s">
        <v>385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A2" s="4" t="s">
        <v>328</v>
      </c>
      <c r="B2" s="4"/>
      <c r="C2" s="4"/>
      <c r="D2" s="4"/>
      <c r="E2" s="4"/>
      <c r="F2" s="4"/>
      <c r="G2" s="4"/>
      <c r="H2" s="4"/>
      <c r="I2" s="4"/>
      <c r="J2" s="7" t="s">
        <v>386</v>
      </c>
      <c r="K2" s="7"/>
      <c r="L2" s="7"/>
      <c r="M2" s="7" t="s">
        <v>387</v>
      </c>
      <c r="N2" s="7"/>
      <c r="O2" s="7" t="s">
        <v>329</v>
      </c>
    </row>
    <row r="3" spans="1:15">
      <c r="A3" s="4" t="s">
        <v>388</v>
      </c>
      <c r="B3" s="5" t="s">
        <v>3</v>
      </c>
      <c r="C3" s="5" t="s">
        <v>389</v>
      </c>
      <c r="D3" s="5" t="s">
        <v>327</v>
      </c>
      <c r="E3" s="5" t="s">
        <v>390</v>
      </c>
      <c r="F3" s="5" t="s">
        <v>352</v>
      </c>
      <c r="G3" s="5" t="s">
        <v>353</v>
      </c>
      <c r="H3" s="5" t="s">
        <v>354</v>
      </c>
      <c r="I3" s="5" t="s">
        <v>328</v>
      </c>
      <c r="J3" s="5" t="s">
        <v>391</v>
      </c>
      <c r="K3" s="5" t="s">
        <v>392</v>
      </c>
      <c r="L3" s="5" t="s">
        <v>393</v>
      </c>
      <c r="M3" s="5" t="s">
        <v>394</v>
      </c>
      <c r="N3" s="5" t="s">
        <v>395</v>
      </c>
      <c r="O3" s="7"/>
    </row>
    <row r="4" spans="1:15">
      <c r="A4" s="4">
        <v>1</v>
      </c>
      <c r="B4" s="5">
        <f>毛利润核算表!F50</f>
        <v>0</v>
      </c>
      <c r="C4" s="5">
        <f>毛利润核算表!K50</f>
        <v>0</v>
      </c>
      <c r="D4" s="5">
        <f>B4-C4</f>
        <v>0</v>
      </c>
      <c r="E4" s="5">
        <f>期间费用核算表!C30</f>
        <v>7604.56</v>
      </c>
      <c r="F4" s="5">
        <f>期间费用核算表!D30</f>
        <v>106752</v>
      </c>
      <c r="G4" s="5">
        <f>期间费用核算表!E30</f>
        <v>0</v>
      </c>
      <c r="H4" s="5">
        <f>期间费用核算表!F30</f>
        <v>878</v>
      </c>
      <c r="I4" s="5">
        <f>D4-E4-F4-G4-H4</f>
        <v>-115234.56</v>
      </c>
      <c r="J4" s="5"/>
      <c r="K4" s="5"/>
      <c r="L4" s="5">
        <f>J4+K4</f>
        <v>0</v>
      </c>
      <c r="M4" s="5"/>
      <c r="N4" s="5"/>
      <c r="O4" s="5">
        <f>I4+L4+M4-N4</f>
        <v>-115234.56</v>
      </c>
    </row>
    <row r="5" spans="1:15">
      <c r="A5" s="4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>
      <c r="A6" s="4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4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>
      <c r="A8" s="4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4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4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4">
        <v>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>
      <c r="A12" s="4">
        <v>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>
      <c r="A13" s="4">
        <v>10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>
      <c r="A14" s="4">
        <v>11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>
      <c r="A15" s="4">
        <v>12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>
      <c r="A16" s="4" t="s">
        <v>346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8" ht="25.8" spans="1:12">
      <c r="A18" s="2" t="s">
        <v>396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>
      <c r="A19" s="4" t="s">
        <v>388</v>
      </c>
      <c r="B19" s="6" t="s">
        <v>329</v>
      </c>
      <c r="C19" s="5" t="s">
        <v>397</v>
      </c>
      <c r="D19" s="5" t="s">
        <v>330</v>
      </c>
      <c r="E19" s="5" t="s">
        <v>398</v>
      </c>
      <c r="F19" s="5" t="s">
        <v>331</v>
      </c>
      <c r="G19" s="5" t="s">
        <v>399</v>
      </c>
      <c r="H19" s="5" t="s">
        <v>400</v>
      </c>
      <c r="I19" s="5" t="s">
        <v>401</v>
      </c>
      <c r="J19" s="5" t="s">
        <v>402</v>
      </c>
      <c r="K19" s="5" t="s">
        <v>403</v>
      </c>
      <c r="L19" s="5" t="s">
        <v>404</v>
      </c>
    </row>
    <row r="20" spans="1:12">
      <c r="A20" s="4">
        <v>1</v>
      </c>
      <c r="B20" s="5">
        <f>O4</f>
        <v>-115234.56</v>
      </c>
      <c r="C20" s="5">
        <f>B20*0.05</f>
        <v>-5761.728</v>
      </c>
      <c r="D20" s="5"/>
      <c r="E20" s="5">
        <f>D20*0.1</f>
        <v>0</v>
      </c>
      <c r="F20" s="5">
        <f>D20-E20</f>
        <v>0</v>
      </c>
      <c r="G20" s="5">
        <f>F20*0.4</f>
        <v>0</v>
      </c>
      <c r="H20" s="5">
        <f>F20*0.2</f>
        <v>0</v>
      </c>
      <c r="I20" s="5">
        <f>F20*0.05</f>
        <v>0</v>
      </c>
      <c r="J20" s="5">
        <f>F20*0.1</f>
        <v>0</v>
      </c>
      <c r="K20" s="5">
        <f>F20*0.1</f>
        <v>0</v>
      </c>
      <c r="L20" s="5">
        <f>F20*0.15</f>
        <v>0</v>
      </c>
    </row>
    <row r="21" spans="1:12">
      <c r="A21" s="4">
        <v>2</v>
      </c>
      <c r="B21" s="5">
        <f t="shared" ref="B21:B32" si="0">O5</f>
        <v>0</v>
      </c>
      <c r="C21" s="5">
        <f t="shared" ref="C21:C32" si="1">B21*0.05</f>
        <v>0</v>
      </c>
      <c r="D21" s="5"/>
      <c r="E21" s="5">
        <f>D21*0.1</f>
        <v>0</v>
      </c>
      <c r="F21" s="5">
        <f t="shared" ref="F21:F32" si="2">D21-E21</f>
        <v>0</v>
      </c>
      <c r="G21" s="5">
        <f t="shared" ref="G21:G32" si="3">F21*0.4</f>
        <v>0</v>
      </c>
      <c r="H21" s="5">
        <f t="shared" ref="H21:H32" si="4">F21*0.2</f>
        <v>0</v>
      </c>
      <c r="I21" s="5">
        <f t="shared" ref="I21:I32" si="5">F21*0.05</f>
        <v>0</v>
      </c>
      <c r="J21" s="5">
        <f t="shared" ref="J21:J32" si="6">F21*0.1</f>
        <v>0</v>
      </c>
      <c r="K21" s="5">
        <f t="shared" ref="K21:K32" si="7">F21*0.1</f>
        <v>0</v>
      </c>
      <c r="L21" s="5">
        <f t="shared" ref="L21:L32" si="8">F21*0.15</f>
        <v>0</v>
      </c>
    </row>
    <row r="22" spans="1:12">
      <c r="A22" s="4">
        <v>3</v>
      </c>
      <c r="B22" s="5">
        <f t="shared" si="0"/>
        <v>0</v>
      </c>
      <c r="C22" s="5">
        <f t="shared" si="1"/>
        <v>0</v>
      </c>
      <c r="D22" s="5"/>
      <c r="E22" s="5">
        <f t="shared" ref="E21:E32" si="9">D22*0.1</f>
        <v>0</v>
      </c>
      <c r="F22" s="5">
        <f t="shared" si="2"/>
        <v>0</v>
      </c>
      <c r="G22" s="5">
        <f t="shared" si="3"/>
        <v>0</v>
      </c>
      <c r="H22" s="5">
        <f t="shared" si="4"/>
        <v>0</v>
      </c>
      <c r="I22" s="5">
        <f t="shared" si="5"/>
        <v>0</v>
      </c>
      <c r="J22" s="5">
        <f t="shared" si="6"/>
        <v>0</v>
      </c>
      <c r="K22" s="5">
        <f t="shared" si="7"/>
        <v>0</v>
      </c>
      <c r="L22" s="5">
        <f t="shared" si="8"/>
        <v>0</v>
      </c>
    </row>
    <row r="23" spans="1:12">
      <c r="A23" s="4">
        <v>4</v>
      </c>
      <c r="B23" s="5">
        <f t="shared" si="0"/>
        <v>0</v>
      </c>
      <c r="C23" s="5">
        <f t="shared" si="1"/>
        <v>0</v>
      </c>
      <c r="D23" s="5"/>
      <c r="E23" s="5">
        <f t="shared" si="9"/>
        <v>0</v>
      </c>
      <c r="F23" s="5">
        <f t="shared" si="2"/>
        <v>0</v>
      </c>
      <c r="G23" s="5">
        <f t="shared" si="3"/>
        <v>0</v>
      </c>
      <c r="H23" s="5">
        <f t="shared" si="4"/>
        <v>0</v>
      </c>
      <c r="I23" s="5">
        <f t="shared" si="5"/>
        <v>0</v>
      </c>
      <c r="J23" s="5">
        <f t="shared" si="6"/>
        <v>0</v>
      </c>
      <c r="K23" s="5">
        <f t="shared" si="7"/>
        <v>0</v>
      </c>
      <c r="L23" s="5">
        <f t="shared" si="8"/>
        <v>0</v>
      </c>
    </row>
    <row r="24" spans="1:12">
      <c r="A24" s="4">
        <v>5</v>
      </c>
      <c r="B24" s="5">
        <f t="shared" si="0"/>
        <v>0</v>
      </c>
      <c r="C24" s="5">
        <f t="shared" si="1"/>
        <v>0</v>
      </c>
      <c r="D24" s="5"/>
      <c r="E24" s="5">
        <f t="shared" si="9"/>
        <v>0</v>
      </c>
      <c r="F24" s="5">
        <f t="shared" si="2"/>
        <v>0</v>
      </c>
      <c r="G24" s="5">
        <f t="shared" si="3"/>
        <v>0</v>
      </c>
      <c r="H24" s="5">
        <f t="shared" si="4"/>
        <v>0</v>
      </c>
      <c r="I24" s="5">
        <f t="shared" si="5"/>
        <v>0</v>
      </c>
      <c r="J24" s="5">
        <f t="shared" si="6"/>
        <v>0</v>
      </c>
      <c r="K24" s="5">
        <f t="shared" si="7"/>
        <v>0</v>
      </c>
      <c r="L24" s="5">
        <f t="shared" si="8"/>
        <v>0</v>
      </c>
    </row>
    <row r="25" spans="1:12">
      <c r="A25" s="4">
        <v>6</v>
      </c>
      <c r="B25" s="5">
        <f t="shared" si="0"/>
        <v>0</v>
      </c>
      <c r="C25" s="5">
        <f t="shared" si="1"/>
        <v>0</v>
      </c>
      <c r="D25" s="5"/>
      <c r="E25" s="5">
        <f t="shared" si="9"/>
        <v>0</v>
      </c>
      <c r="F25" s="5">
        <f t="shared" si="2"/>
        <v>0</v>
      </c>
      <c r="G25" s="5">
        <f t="shared" si="3"/>
        <v>0</v>
      </c>
      <c r="H25" s="5">
        <f t="shared" si="4"/>
        <v>0</v>
      </c>
      <c r="I25" s="5">
        <f t="shared" si="5"/>
        <v>0</v>
      </c>
      <c r="J25" s="5">
        <f t="shared" si="6"/>
        <v>0</v>
      </c>
      <c r="K25" s="5">
        <f t="shared" si="7"/>
        <v>0</v>
      </c>
      <c r="L25" s="5">
        <f t="shared" si="8"/>
        <v>0</v>
      </c>
    </row>
    <row r="26" spans="1:12">
      <c r="A26" s="4">
        <v>7</v>
      </c>
      <c r="B26" s="5">
        <f t="shared" si="0"/>
        <v>0</v>
      </c>
      <c r="C26" s="5">
        <f t="shared" si="1"/>
        <v>0</v>
      </c>
      <c r="D26" s="5"/>
      <c r="E26" s="5">
        <f t="shared" si="9"/>
        <v>0</v>
      </c>
      <c r="F26" s="5">
        <f t="shared" si="2"/>
        <v>0</v>
      </c>
      <c r="G26" s="5">
        <f t="shared" si="3"/>
        <v>0</v>
      </c>
      <c r="H26" s="5">
        <f t="shared" si="4"/>
        <v>0</v>
      </c>
      <c r="I26" s="5">
        <f t="shared" si="5"/>
        <v>0</v>
      </c>
      <c r="J26" s="5">
        <f t="shared" si="6"/>
        <v>0</v>
      </c>
      <c r="K26" s="5">
        <f t="shared" si="7"/>
        <v>0</v>
      </c>
      <c r="L26" s="5">
        <f t="shared" si="8"/>
        <v>0</v>
      </c>
    </row>
    <row r="27" spans="1:12">
      <c r="A27" s="4">
        <v>8</v>
      </c>
      <c r="B27" s="5">
        <f t="shared" si="0"/>
        <v>0</v>
      </c>
      <c r="C27" s="5">
        <f t="shared" si="1"/>
        <v>0</v>
      </c>
      <c r="D27" s="5"/>
      <c r="E27" s="5">
        <f t="shared" si="9"/>
        <v>0</v>
      </c>
      <c r="F27" s="5">
        <f t="shared" si="2"/>
        <v>0</v>
      </c>
      <c r="G27" s="5">
        <f t="shared" si="3"/>
        <v>0</v>
      </c>
      <c r="H27" s="5">
        <f t="shared" si="4"/>
        <v>0</v>
      </c>
      <c r="I27" s="5">
        <f t="shared" si="5"/>
        <v>0</v>
      </c>
      <c r="J27" s="5">
        <f t="shared" si="6"/>
        <v>0</v>
      </c>
      <c r="K27" s="5">
        <f t="shared" si="7"/>
        <v>0</v>
      </c>
      <c r="L27" s="5">
        <f t="shared" si="8"/>
        <v>0</v>
      </c>
    </row>
    <row r="28" spans="1:12">
      <c r="A28" s="4">
        <v>9</v>
      </c>
      <c r="B28" s="5">
        <f t="shared" si="0"/>
        <v>0</v>
      </c>
      <c r="C28" s="5">
        <f t="shared" si="1"/>
        <v>0</v>
      </c>
      <c r="D28" s="5"/>
      <c r="E28" s="5">
        <f t="shared" si="9"/>
        <v>0</v>
      </c>
      <c r="F28" s="5">
        <f t="shared" si="2"/>
        <v>0</v>
      </c>
      <c r="G28" s="5">
        <f t="shared" si="3"/>
        <v>0</v>
      </c>
      <c r="H28" s="5">
        <f t="shared" si="4"/>
        <v>0</v>
      </c>
      <c r="I28" s="5">
        <f t="shared" si="5"/>
        <v>0</v>
      </c>
      <c r="J28" s="5">
        <f t="shared" si="6"/>
        <v>0</v>
      </c>
      <c r="K28" s="5">
        <f t="shared" si="7"/>
        <v>0</v>
      </c>
      <c r="L28" s="5">
        <f t="shared" si="8"/>
        <v>0</v>
      </c>
    </row>
    <row r="29" spans="1:12">
      <c r="A29" s="4">
        <v>10</v>
      </c>
      <c r="B29" s="5">
        <f t="shared" si="0"/>
        <v>0</v>
      </c>
      <c r="C29" s="5">
        <f t="shared" si="1"/>
        <v>0</v>
      </c>
      <c r="D29" s="5"/>
      <c r="E29" s="5">
        <f t="shared" si="9"/>
        <v>0</v>
      </c>
      <c r="F29" s="5">
        <f t="shared" si="2"/>
        <v>0</v>
      </c>
      <c r="G29" s="5">
        <f t="shared" si="3"/>
        <v>0</v>
      </c>
      <c r="H29" s="5">
        <f t="shared" si="4"/>
        <v>0</v>
      </c>
      <c r="I29" s="5">
        <f t="shared" si="5"/>
        <v>0</v>
      </c>
      <c r="J29" s="5">
        <f t="shared" si="6"/>
        <v>0</v>
      </c>
      <c r="K29" s="5">
        <f t="shared" si="7"/>
        <v>0</v>
      </c>
      <c r="L29" s="5">
        <f t="shared" si="8"/>
        <v>0</v>
      </c>
    </row>
    <row r="30" spans="1:12">
      <c r="A30" s="4">
        <v>11</v>
      </c>
      <c r="B30" s="5">
        <f t="shared" si="0"/>
        <v>0</v>
      </c>
      <c r="C30" s="5">
        <f t="shared" si="1"/>
        <v>0</v>
      </c>
      <c r="D30" s="5"/>
      <c r="E30" s="5">
        <f t="shared" si="9"/>
        <v>0</v>
      </c>
      <c r="F30" s="5">
        <f t="shared" si="2"/>
        <v>0</v>
      </c>
      <c r="G30" s="5">
        <f t="shared" si="3"/>
        <v>0</v>
      </c>
      <c r="H30" s="5">
        <f t="shared" si="4"/>
        <v>0</v>
      </c>
      <c r="I30" s="5">
        <f t="shared" si="5"/>
        <v>0</v>
      </c>
      <c r="J30" s="5">
        <f t="shared" si="6"/>
        <v>0</v>
      </c>
      <c r="K30" s="5">
        <f t="shared" si="7"/>
        <v>0</v>
      </c>
      <c r="L30" s="5">
        <f t="shared" si="8"/>
        <v>0</v>
      </c>
    </row>
    <row r="31" spans="1:12">
      <c r="A31" s="4">
        <v>12</v>
      </c>
      <c r="B31" s="5">
        <f t="shared" si="0"/>
        <v>0</v>
      </c>
      <c r="C31" s="5">
        <f t="shared" si="1"/>
        <v>0</v>
      </c>
      <c r="D31" s="5"/>
      <c r="E31" s="5">
        <f t="shared" si="9"/>
        <v>0</v>
      </c>
      <c r="F31" s="5">
        <f t="shared" si="2"/>
        <v>0</v>
      </c>
      <c r="G31" s="5">
        <f t="shared" si="3"/>
        <v>0</v>
      </c>
      <c r="H31" s="5">
        <f t="shared" si="4"/>
        <v>0</v>
      </c>
      <c r="I31" s="5">
        <f t="shared" si="5"/>
        <v>0</v>
      </c>
      <c r="J31" s="5">
        <f t="shared" si="6"/>
        <v>0</v>
      </c>
      <c r="K31" s="5">
        <f t="shared" si="7"/>
        <v>0</v>
      </c>
      <c r="L31" s="5">
        <f t="shared" si="8"/>
        <v>0</v>
      </c>
    </row>
    <row r="32" spans="1:12">
      <c r="A32" s="4" t="s">
        <v>346</v>
      </c>
      <c r="B32" s="5">
        <f t="shared" si="0"/>
        <v>0</v>
      </c>
      <c r="C32" s="5">
        <f t="shared" si="1"/>
        <v>0</v>
      </c>
      <c r="D32" s="5"/>
      <c r="E32" s="5">
        <f t="shared" si="9"/>
        <v>0</v>
      </c>
      <c r="F32" s="5">
        <f t="shared" si="2"/>
        <v>0</v>
      </c>
      <c r="G32" s="5">
        <f t="shared" si="3"/>
        <v>0</v>
      </c>
      <c r="H32" s="5">
        <f t="shared" si="4"/>
        <v>0</v>
      </c>
      <c r="I32" s="5">
        <f t="shared" si="5"/>
        <v>0</v>
      </c>
      <c r="J32" s="5">
        <f t="shared" si="6"/>
        <v>0</v>
      </c>
      <c r="K32" s="5">
        <f t="shared" si="7"/>
        <v>0</v>
      </c>
      <c r="L32" s="5">
        <f t="shared" si="8"/>
        <v>0</v>
      </c>
    </row>
  </sheetData>
  <mergeCells count="6">
    <mergeCell ref="A1:O1"/>
    <mergeCell ref="A2:I2"/>
    <mergeCell ref="J2:L2"/>
    <mergeCell ref="M2:N2"/>
    <mergeCell ref="A18:L18"/>
    <mergeCell ref="O2:O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登记表</vt:lpstr>
      <vt:lpstr>数据透视表1</vt:lpstr>
      <vt:lpstr>数据透视表2</vt:lpstr>
      <vt:lpstr>毛利润核算表</vt:lpstr>
      <vt:lpstr>期间费用核算表</vt:lpstr>
      <vt:lpstr>利润核算及分配表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</dc:creator>
  <cp:lastModifiedBy>高玉婷，专业总账会计培训，代账</cp:lastModifiedBy>
  <dcterms:created xsi:type="dcterms:W3CDTF">2025-03-12T00:55:00Z</dcterms:created>
  <dcterms:modified xsi:type="dcterms:W3CDTF">2025-06-09T07:16:31Z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0D850BE354B944C9A53AC41212EDEF47_13</vt:lpwstr>
  </property>
  <property fmtid="{D5CDD505-2E9C-101B-9397-08002B2CF9AE}" pid="3" name="KSOProductBuildVer">
    <vt:lpwstr>2052-12.1.0.21171</vt:lpwstr>
  </property>
</Properties>
</file>